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80" tabRatio="901" firstSheet="7" activeTab="7"/>
  </bookViews>
  <sheets>
    <sheet name="926053" sheetId="1" state="hidden" r:id="rId1"/>
    <sheet name="926053 przez Uszczyn" sheetId="2" state="hidden" r:id="rId2"/>
    <sheet name="RADOMSKO" sheetId="3" state="hidden" r:id="rId3"/>
    <sheet name="Arkusz2" sheetId="4" state="hidden" r:id="rId4"/>
    <sheet name="Przedbórz 1" sheetId="5" state="hidden" r:id="rId5"/>
    <sheet name="05-06-2022" sheetId="6" state="hidden" r:id="rId6"/>
    <sheet name="12.07.2022 na rok 2022" sheetId="7" state="hidden" r:id="rId7"/>
    <sheet name="Piotrków-Radosko" sheetId="8" r:id="rId8"/>
  </sheets>
  <definedNames>
    <definedName name="_xlnm.Print_Area" localSheetId="0">'926053'!$A$1:$Q$46</definedName>
    <definedName name="_xlnm.Print_Area" localSheetId="1">'926053 przez Uszczyn'!$A$1:$Q$39</definedName>
  </definedNames>
  <calcPr fullCalcOnLoad="1"/>
</workbook>
</file>

<file path=xl/sharedStrings.xml><?xml version="1.0" encoding="utf-8"?>
<sst xmlns="http://schemas.openxmlformats.org/spreadsheetml/2006/main" count="1720" uniqueCount="306">
  <si>
    <t>Oznaczenia:</t>
  </si>
  <si>
    <t>D</t>
  </si>
  <si>
    <t>Rodzaj kursu</t>
  </si>
  <si>
    <t>S</t>
  </si>
  <si>
    <t>Zw</t>
  </si>
  <si>
    <t>Dworce i przystanki</t>
  </si>
  <si>
    <t>Rodzaje kursów:</t>
  </si>
  <si>
    <t>Uszczyn</t>
  </si>
  <si>
    <t>Korytnica</t>
  </si>
  <si>
    <t>Przygłów, Rolnicza</t>
  </si>
  <si>
    <t>Przygłów, Centrum</t>
  </si>
  <si>
    <t>Biała - OSP</t>
  </si>
  <si>
    <t>Liczba wypisów do zezwolenia: 2</t>
  </si>
  <si>
    <t>Łęczno - Stara Kuźnia</t>
  </si>
  <si>
    <t>CONNECT BUS</t>
  </si>
  <si>
    <t>SZARBSKO 8</t>
  </si>
  <si>
    <t>26-337 ALEKSANDRÓW</t>
  </si>
  <si>
    <t>LINIA:</t>
  </si>
  <si>
    <t>NUMER LINII:</t>
  </si>
  <si>
    <t>Oznaczenie kursu</t>
  </si>
  <si>
    <t>km między przyst.</t>
  </si>
  <si>
    <t>km narast.</t>
  </si>
  <si>
    <t>czas między przyst.</t>
  </si>
  <si>
    <t>Czas narast.</t>
  </si>
  <si>
    <t>Piotrków Tryb. DA/POW</t>
  </si>
  <si>
    <t>Piotrków Tryb. Al. Kopernika - Pl. Niepodległości 02</t>
  </si>
  <si>
    <t>Piotrków Tryb. Sulejowska - Wyzwolenia 02</t>
  </si>
  <si>
    <t>Piotrków Tryb., Sulejowska - Włókiennicza 02</t>
  </si>
  <si>
    <t>Piotrków Tryb., Sulejowska - Włókiennicza 01</t>
  </si>
  <si>
    <t>Pręd. Tech.</t>
  </si>
  <si>
    <t>PR</t>
  </si>
  <si>
    <t>P</t>
  </si>
  <si>
    <t>K</t>
  </si>
  <si>
    <t>Kat. drogi</t>
  </si>
  <si>
    <t>Osoba zarządzająca transportem: Damian Worek</t>
  </si>
  <si>
    <t>S - kursuje w dni nauki szkolnej</t>
  </si>
  <si>
    <t>Zw - kurs zwykły</t>
  </si>
  <si>
    <t>Piotrków Tryb., Sulejowska - Wyzwolenia 01</t>
  </si>
  <si>
    <t>Piotrków Tryb., Al. Kopernika - Pl. Niepodległości 01</t>
  </si>
  <si>
    <t>Liczba niezbędnych autobusów do obsługi: 1</t>
  </si>
  <si>
    <t>W</t>
  </si>
  <si>
    <t>Kategoria drogi: PR - teren prywatny; P - droga powiatowa; K - droga krajowa; W - droga wojewódzka</t>
  </si>
  <si>
    <t>Łęczno - Skrzyżowanie Podlubień 742/10</t>
  </si>
  <si>
    <t>Biała - Las 742/12</t>
  </si>
  <si>
    <t>Dorotów 742/14</t>
  </si>
  <si>
    <t>Bilska Wola 742/16</t>
  </si>
  <si>
    <t>Salkowszczyzna 742/18</t>
  </si>
  <si>
    <t>Kolonia Stobnica 742/20</t>
  </si>
  <si>
    <t>Stobnica 742/22</t>
  </si>
  <si>
    <t>Paskrzyn 742/24</t>
  </si>
  <si>
    <t>Wielkopole 742/26</t>
  </si>
  <si>
    <t>Nowinki 742/28</t>
  </si>
  <si>
    <t>Ręczno n/ż 742/30</t>
  </si>
  <si>
    <t>Ręczno - LZS n/ż 742/27</t>
  </si>
  <si>
    <t>Nowinki 742/25</t>
  </si>
  <si>
    <t>Wielkopole 742/23</t>
  </si>
  <si>
    <t>Paskrzyn 742/21</t>
  </si>
  <si>
    <t>Stobnica 742/19</t>
  </si>
  <si>
    <t>Kolonia Stobnica 742/17</t>
  </si>
  <si>
    <t>Salkowszczyzna 742/15</t>
  </si>
  <si>
    <t>Bilska Wola 742/13</t>
  </si>
  <si>
    <t>Dorotów 742/11</t>
  </si>
  <si>
    <t>Biała - Las 742/09</t>
  </si>
  <si>
    <t>Łęczno - Skrzyżowanie Podlubień 742/07</t>
  </si>
  <si>
    <t>Włodzimierzów 742/04</t>
  </si>
  <si>
    <t>Przygłów 742/02</t>
  </si>
  <si>
    <t>Włodzimierzów - Las 742/06</t>
  </si>
  <si>
    <t>Łęczno - skrzyżowanie Sulejów 742/08</t>
  </si>
  <si>
    <t>Łęczno - skrzyżowanie Sulejów 742/05</t>
  </si>
  <si>
    <t>Włodzimierzów - Las 742/03</t>
  </si>
  <si>
    <t>Włodzimierzów 742/01</t>
  </si>
  <si>
    <t>Ręczno - szkoła 742/32</t>
  </si>
  <si>
    <t>Kolonia Ręczno 742/34</t>
  </si>
  <si>
    <t>Kolonia Ręczno nr 61</t>
  </si>
  <si>
    <t>Majkowice nr 40</t>
  </si>
  <si>
    <t>Będzyn</t>
  </si>
  <si>
    <t>Zbyłowice</t>
  </si>
  <si>
    <t>Dąbrowa 742/38</t>
  </si>
  <si>
    <t>Dęba 742/42</t>
  </si>
  <si>
    <t>Kolonia Ręczno 742/29</t>
  </si>
  <si>
    <t>Ręczno 742/41</t>
  </si>
  <si>
    <t>G</t>
  </si>
  <si>
    <t>Piotrków Trybunalski - Włodzimierzów - Kurnędz</t>
  </si>
  <si>
    <t>Krzewiny - nr 18 OSP</t>
  </si>
  <si>
    <t>Biała nr 92</t>
  </si>
  <si>
    <t>Biała nr 28</t>
  </si>
  <si>
    <t>Biała nr 1</t>
  </si>
  <si>
    <t>Biała - Komorniki nr 111</t>
  </si>
  <si>
    <t>Kurnędz - YMCA</t>
  </si>
  <si>
    <t>DAMIAN WOREK</t>
  </si>
  <si>
    <t>D - kursuje od poniedziałku do piątku oprócz świąt</t>
  </si>
  <si>
    <t>Piotrków Trybunalski - Witów - Kurnędz</t>
  </si>
  <si>
    <t xml:space="preserve"> </t>
  </si>
  <si>
    <t>Numer brygady</t>
  </si>
  <si>
    <t>km</t>
  </si>
  <si>
    <t>suma</t>
  </si>
  <si>
    <t>ę</t>
  </si>
  <si>
    <t>Piotrków Tryb., Al. 3 Maja - Al. Kopernika 02</t>
  </si>
  <si>
    <t>Piotrków Tryb., Żeromskiego - Krakowskie Przedmieście 02</t>
  </si>
  <si>
    <t>Piotrków Tryb., Zalesicka - Krótka 02</t>
  </si>
  <si>
    <t>Piotrków Tryb., Zalesicka - Zamiejska 02</t>
  </si>
  <si>
    <t>Piotrków Tryb., Zalesicka - Anny 02</t>
  </si>
  <si>
    <t>Piotrków Tryb., Zalesicka - Podhalańska 02</t>
  </si>
  <si>
    <t>Piotrków Tryb., Zalesicka - Kujawska 02</t>
  </si>
  <si>
    <t>Witów - Krzyżówka</t>
  </si>
  <si>
    <t>Witów Kolonia - Sklep</t>
  </si>
  <si>
    <t>Kałek nr 17</t>
  </si>
  <si>
    <t>Kałek - OSP</t>
  </si>
  <si>
    <t>Kałek - przy drodze powiatowej</t>
  </si>
  <si>
    <t>Kategoria drogi: PR - teren prywatny; P - droga powiatowa; K - droga krajowa; W - droga wojewódzka; G - droga gminna</t>
  </si>
  <si>
    <t>Sulejów, Rycerska 01</t>
  </si>
  <si>
    <t xml:space="preserve"> 6:55</t>
  </si>
  <si>
    <t>Sulejów, Wschodnia 01</t>
  </si>
  <si>
    <t xml:space="preserve"> 6:57</t>
  </si>
  <si>
    <t>Sulejów, Dworcowa 01</t>
  </si>
  <si>
    <t xml:space="preserve"> 6:58</t>
  </si>
  <si>
    <t>Sulejów, Piotrkowska - Przychodnia 01</t>
  </si>
  <si>
    <t xml:space="preserve"> 6:59</t>
  </si>
  <si>
    <t>Sulejów, Piotrkowska - DK 01</t>
  </si>
  <si>
    <t xml:space="preserve"> 7:01</t>
  </si>
  <si>
    <t>Sulejów, Piotrkowska - Psarskiego 01</t>
  </si>
  <si>
    <t xml:space="preserve"> 7:03</t>
  </si>
  <si>
    <t>Włodzimierzów, Polanka 01</t>
  </si>
  <si>
    <t xml:space="preserve"> 7:05</t>
  </si>
  <si>
    <t>Przygłów, Las 01</t>
  </si>
  <si>
    <t xml:space="preserve"> 7:07</t>
  </si>
  <si>
    <t>Przygłów, Centrum 01</t>
  </si>
  <si>
    <t xml:space="preserve"> 7:09</t>
  </si>
  <si>
    <t>Kałek - przy drodze powiatowej 01</t>
  </si>
  <si>
    <t xml:space="preserve"> 7:12</t>
  </si>
  <si>
    <t>Kałek - OSP 01</t>
  </si>
  <si>
    <t xml:space="preserve"> 7:14</t>
  </si>
  <si>
    <t>Kałek nr 17 01</t>
  </si>
  <si>
    <t xml:space="preserve"> 7:15</t>
  </si>
  <si>
    <t>Witów Kolonia - Kościół 01</t>
  </si>
  <si>
    <t xml:space="preserve"> 7:18</t>
  </si>
  <si>
    <t>Witów nr 3 01</t>
  </si>
  <si>
    <t xml:space="preserve"> 7:20</t>
  </si>
  <si>
    <t>Zalesice - Szkoła 01</t>
  </si>
  <si>
    <t xml:space="preserve"> 7:23</t>
  </si>
  <si>
    <t>Piotrków Trybunalski, Zalesicka - Kujawska 01</t>
  </si>
  <si>
    <t>0.293/0.163</t>
  </si>
  <si>
    <t xml:space="preserve"> 7:24</t>
  </si>
  <si>
    <t>Piotrków Trybunalski, Zalesicka - Podhalańska 01</t>
  </si>
  <si>
    <t xml:space="preserve"> 7:26</t>
  </si>
  <si>
    <t>Piotrków Trybunalski, Zalesicka - Anny 01</t>
  </si>
  <si>
    <t xml:space="preserve"> 7:27</t>
  </si>
  <si>
    <t>Piotrków Trybunalski, Zalesicka - Zamiejska 01</t>
  </si>
  <si>
    <t xml:space="preserve"> 7:29</t>
  </si>
  <si>
    <t>Piotrków Trybunalski, Zalesicka - Krótka 01</t>
  </si>
  <si>
    <t xml:space="preserve"> 7:30</t>
  </si>
  <si>
    <t>Piotrków Trybunalski, Przedborska - Śląska 01</t>
  </si>
  <si>
    <t xml:space="preserve"> 7:31</t>
  </si>
  <si>
    <t>Piotrków Trybunalski, Żeromskiego - Reymonta 01</t>
  </si>
  <si>
    <t xml:space="preserve"> 7:32</t>
  </si>
  <si>
    <t>Piotrków Trybunalski, Al. 3 Maja - Al. Kopernika 01</t>
  </si>
  <si>
    <t xml:space="preserve"> 7:33</t>
  </si>
  <si>
    <t>Piotrków Trybunalski, Dworzec Autobusowy 02</t>
  </si>
  <si>
    <t xml:space="preserve"> 7:35</t>
  </si>
  <si>
    <t>Witów Kolonia - Kościół</t>
  </si>
  <si>
    <t>Witów nr 3</t>
  </si>
  <si>
    <t>Piotrków Tryb., Zalesicka - Kujawska 01</t>
  </si>
  <si>
    <t>Piotrków Tryb., Zalesicka - Podhalańska 01</t>
  </si>
  <si>
    <t>Piotrków Tryb., Zalesicka - Anny 01</t>
  </si>
  <si>
    <t>Piotrków Tryb., Zalesicka - Zamiejska 01</t>
  </si>
  <si>
    <t>Piotrków Tryb., Zalesicka - Krótka 01</t>
  </si>
  <si>
    <t>Piotrków Tryb., Przedborska - Śląska 01</t>
  </si>
  <si>
    <t>Piotrków Tryb., Żeromskiego - Reymonta 01</t>
  </si>
  <si>
    <t>Piotrków Tryb., Al. 3 Maja - Al. Kopernika 01</t>
  </si>
  <si>
    <t>Liczba wypisów do zezwolenia: 5</t>
  </si>
  <si>
    <t>v</t>
  </si>
  <si>
    <r>
      <t>v</t>
    </r>
    <r>
      <rPr>
        <sz val="7.5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</si>
  <si>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t>Bąkowa Góra nr 34 742/40</t>
  </si>
  <si>
    <t>Majstry  742/44</t>
  </si>
  <si>
    <t>Wola Przedborska   742/46</t>
  </si>
  <si>
    <t>Przedbórz Krakowska DH   742/48</t>
  </si>
  <si>
    <t>Dąbrowa 742/35</t>
  </si>
  <si>
    <t>Piotrków Trybunalski  - Ręczno - Przedbórz</t>
  </si>
  <si>
    <t>Wola Przedborska 742</t>
  </si>
  <si>
    <t>Majstry  742</t>
  </si>
  <si>
    <t>Dęba 742</t>
  </si>
  <si>
    <t>Bąkowa Góra nr 34 742</t>
  </si>
  <si>
    <t>PAT</t>
  </si>
  <si>
    <t>CZER</t>
  </si>
  <si>
    <t>CISEK</t>
  </si>
  <si>
    <t>E</t>
  </si>
  <si>
    <t>E - kursuje od poniedziałku do soboty oprócz świąt</t>
  </si>
  <si>
    <r>
      <t xml:space="preserve">Liczba autobusów niezbednych do codziennej realizacji przewozów : </t>
    </r>
    <r>
      <rPr>
        <b/>
        <sz val="7.5"/>
        <rFont val="Tahoma"/>
        <family val="2"/>
      </rPr>
      <t>2</t>
    </r>
  </si>
  <si>
    <t>Piotrków Tryb., Żelazna -  Roosevelta 02</t>
  </si>
  <si>
    <t>Piotrków Tryb., Graniczna 02</t>
  </si>
  <si>
    <t>Bujny - Technikum</t>
  </si>
  <si>
    <t>Bujny nr 73</t>
  </si>
  <si>
    <t>Gąski nr 33b</t>
  </si>
  <si>
    <t>Jeżów Parcela - nr 67</t>
  </si>
  <si>
    <t>Siomki, Wolska nr 7</t>
  </si>
  <si>
    <t>Wola Krzysztoporska, Urząd Gminy</t>
  </si>
  <si>
    <t>Wola Krzysztoporska, Zakład przy parku</t>
  </si>
  <si>
    <t>Piotrków Tryb., Graniczna 01</t>
  </si>
  <si>
    <t>Piotrków Tryb., Żelazna -  Roosevelta 01</t>
  </si>
  <si>
    <t>Dworzec Autobusowy/POW</t>
  </si>
  <si>
    <t>Piotrków Trybunalski, Al. Armii Krajowej - Polna 02</t>
  </si>
  <si>
    <t>Piotrków Trybunalski Al. Armii Krajowej - Os. Górna 02</t>
  </si>
  <si>
    <t>Jeżów, skrzyż.</t>
  </si>
  <si>
    <t>Jeżów, Nr 45a</t>
  </si>
  <si>
    <t>Jeżów, Nr 35</t>
  </si>
  <si>
    <t>Jeżów, nr 5</t>
  </si>
  <si>
    <t>Magdalenka, przy posesji nr 13</t>
  </si>
  <si>
    <t>Rozprza, Rynek Piastowski</t>
  </si>
  <si>
    <t>Kęszyn</t>
  </si>
  <si>
    <t>Białocin, przy skrzyż. 2/3</t>
  </si>
  <si>
    <t>Niechcice, 71/72</t>
  </si>
  <si>
    <t>Niechcice, (45w/46w)</t>
  </si>
  <si>
    <t>Czerno, przed skrz. z dr. K91</t>
  </si>
  <si>
    <t>Sobaków, I skrzyż.</t>
  </si>
  <si>
    <t>Michałów</t>
  </si>
  <si>
    <t>Ochocice, I</t>
  </si>
  <si>
    <t>Kamieńsk, Plac Wolności</t>
  </si>
  <si>
    <t>Kamieńsk, szkoła</t>
  </si>
  <si>
    <t>Kamieńsk, ul. Wrzosowa</t>
  </si>
  <si>
    <t>Borowiecko-Kolonia II, osiedle</t>
  </si>
  <si>
    <t>Radomsko, Narutowicza/Kraszewskiego</t>
  </si>
  <si>
    <t>Radomsko, Plac 3-go Maja/park</t>
  </si>
  <si>
    <t>Radomsko, Piastowska/Tysiąclecia (3950/06/07)</t>
  </si>
  <si>
    <t>Radomsko, Jagielońska-Pętla</t>
  </si>
  <si>
    <t>Kletnia, II</t>
  </si>
  <si>
    <t>Kletnia, I</t>
  </si>
  <si>
    <t>Borowiecko, Kolonia</t>
  </si>
  <si>
    <t>Kletnia III</t>
  </si>
  <si>
    <t>Radomsko, Narutowicza/Orzeszkowej</t>
  </si>
  <si>
    <t xml:space="preserve">Radomsko, Narutowicza/Wojska Polskiego </t>
  </si>
  <si>
    <t>Radomsko, Piastowska</t>
  </si>
  <si>
    <t>Radomsko, Narutowicza/ szkoła</t>
  </si>
  <si>
    <t>Radomsko, Narutowicza/Popiełuszki</t>
  </si>
  <si>
    <t>Radomsko, Narutowicza/Przybyszewkiego</t>
  </si>
  <si>
    <t>Piotrków Trybunalski  - Rozprza - Radomsko</t>
  </si>
  <si>
    <t>Piotrków Trybunalski Al. Armii Krajowej - Os. Górna 01</t>
  </si>
  <si>
    <t>Kategoria drogi: PR - teren prywatny; P - droga powiatowa; K - droga krajowa; W - droga wojewódzka; K- droga Krajowa</t>
  </si>
  <si>
    <t>V</t>
  </si>
  <si>
    <t>Piotrków Trybunalski Wojska Polskiego - Skwer Rawity 01</t>
  </si>
  <si>
    <t>Rozprza Kęszyn (74)</t>
  </si>
  <si>
    <t>Białocin (Dębina nr 70)</t>
  </si>
  <si>
    <t>Białocin (przy skrzyż. Nr 2</t>
  </si>
  <si>
    <t>Niechcice, nz (nr 72)</t>
  </si>
  <si>
    <t>Niechcice, (46w)</t>
  </si>
  <si>
    <t>Czerno</t>
  </si>
  <si>
    <t>Sobaków</t>
  </si>
  <si>
    <t>Kamieńsk, ul Plac Wolności (centrum miasta - bank nr 27)</t>
  </si>
  <si>
    <t>Piotrków Tryb. Dworzec Autobusowy/POW</t>
  </si>
  <si>
    <t>Magdalenka, przy posesji nr 13 (nr 34)</t>
  </si>
  <si>
    <t>Rozprza Pętla, Rynek Piastowski (nr 53)</t>
  </si>
  <si>
    <t>Wojciechów 1, ul Leśna</t>
  </si>
  <si>
    <t>Kletnia, Dworcowa 3931/08</t>
  </si>
  <si>
    <t>Kletnia 1 (skrzyż Wschodnia)</t>
  </si>
  <si>
    <t>Gomunice, Woj.. Pol II Restauracja</t>
  </si>
  <si>
    <t>Borowiecko, Kolonia osiedle</t>
  </si>
  <si>
    <t>Blok Dobryszyce</t>
  </si>
  <si>
    <t>Radomsko, 01 NARUTOWICZA SIKORSKIEGO (N)</t>
  </si>
  <si>
    <t>Radomsko, 06 NARUTOWICZA SZKOŁA (N)</t>
  </si>
  <si>
    <t>RADOMSKO, 08 NARUTOWICZA WOJSKA POLSKIEGO (N)</t>
  </si>
  <si>
    <t>Radomsko, 13 NARUTOWICZA KRASZEWSKIEGO (N)</t>
  </si>
  <si>
    <t>Radomsko, 17 NARUTOWICZA KOŚCIUSZKI (N)</t>
  </si>
  <si>
    <t>Radomsko, 01 PlAC 3-GO MAJA POCZTA</t>
  </si>
  <si>
    <t>Radomsko, 01 DWORZEC PKP,PKS (N)</t>
  </si>
  <si>
    <t>WEW</t>
  </si>
  <si>
    <t>Liczba autobusów niezbednych do codziennej realizacji przewozów :3</t>
  </si>
  <si>
    <t>Kategoria drogi:  P - droga powiatowa; K - droga krajowa; W - droga wojewódzka; WEW -droga wewnętrzna</t>
  </si>
  <si>
    <t>Radomsko, 02 DWORZEC PKP,PKS (P)</t>
  </si>
  <si>
    <t>Radomsko, 16 NARUTOWICZA SZKOLNA  (P)</t>
  </si>
  <si>
    <t>Radomsko, 12 NARUTOWICZA NORWIDA (P)</t>
  </si>
  <si>
    <t>RADOMSKO, 07 NARUTOWICZA WOJSKA POLSKIEGO (P)</t>
  </si>
  <si>
    <t>Radomsko, 06 NARUTOWICZA SZKOŁA (P)</t>
  </si>
  <si>
    <t>Radomsko, 01 NARUTOWICZA SIKORSKIEGO (P)</t>
  </si>
  <si>
    <t>Kletnia, Dworcowa 3931/07</t>
  </si>
  <si>
    <t>Gomunice, Woj.. Pol  Restauracja</t>
  </si>
  <si>
    <t>Kamieńsk, ul Plac Wolności (centrum miasta - park nr 32)</t>
  </si>
  <si>
    <t>Niechcice, (45w)</t>
  </si>
  <si>
    <t>Niechcice, nz (nr 71)</t>
  </si>
  <si>
    <t>Białocin (przy skrzyż. Nr 3</t>
  </si>
  <si>
    <t>Białocin (Dębina nr 69)</t>
  </si>
  <si>
    <t>Rozprza Kęszyn (73)</t>
  </si>
  <si>
    <t>Piotrków Trybunalski, Wojska Polskiego - Skwar Rawity 01</t>
  </si>
  <si>
    <t>g</t>
  </si>
  <si>
    <t>Kurs nr 1</t>
  </si>
  <si>
    <t>Kurs nr 2</t>
  </si>
  <si>
    <t>Kurs nr 3</t>
  </si>
  <si>
    <t>Kurs nr 4</t>
  </si>
  <si>
    <t>Kurs nr 5</t>
  </si>
  <si>
    <t>Kurs nr 6</t>
  </si>
  <si>
    <t>Kurs nr 7</t>
  </si>
  <si>
    <t>Kurs nr 8</t>
  </si>
  <si>
    <t>Kurs nr 9</t>
  </si>
  <si>
    <t>Kurs nr 10</t>
  </si>
  <si>
    <t>Kurs nr 11</t>
  </si>
  <si>
    <t>Kurs nr 12</t>
  </si>
  <si>
    <t>Kurs nr 13</t>
  </si>
  <si>
    <t>Kurs nr 14</t>
  </si>
  <si>
    <t>Kamieńsk, Słowackiego 166</t>
  </si>
  <si>
    <t>Kamieńsk, Słowackiego 151</t>
  </si>
  <si>
    <t>Kurs nr 15</t>
  </si>
  <si>
    <t>Kurs nr 17</t>
  </si>
  <si>
    <t>Kurs nr 18</t>
  </si>
  <si>
    <t>Kamieńsk, ul. Słowakiego 166</t>
  </si>
  <si>
    <t>Liczba autobusów niezbednych do codziennej realizacji przewozów 3</t>
  </si>
  <si>
    <t>Kamieńsk, ul. Słowackiego 151</t>
  </si>
  <si>
    <t>Piotrków Tryb. Powiatowe Centrum Przesiadkowe (POW)</t>
  </si>
  <si>
    <t>Wola Krzysztoporska, przy blokach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</si>
</sst>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[$-F400]h:mm:ss\ AM/PM"/>
    <numFmt numFmtId="168" formatCode="h:mm;@"/>
    <numFmt numFmtId="169" formatCode="[$-415]d\ mmmm\ yyyy"/>
    <numFmt numFmtId="170" formatCode="0.0"/>
    <numFmt numFmtId="171" formatCode="#,##0.00\ &quot;zł&quot;"/>
  </numFmts>
  <fonts count="53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name val="Arial"/>
      <family val="2"/>
    </font>
    <font>
      <sz val="7.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7.5"/>
      <name val="Times New Roman"/>
      <family val="1"/>
    </font>
    <font>
      <b/>
      <sz val="5"/>
      <name val="Tahoma"/>
      <family val="2"/>
    </font>
    <font>
      <sz val="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2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quotePrefix="1">
      <alignment horizontal="center"/>
    </xf>
    <xf numFmtId="168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16" xfId="0" applyNumberFormat="1" applyFont="1" applyBorder="1" applyAlignment="1" quotePrefix="1">
      <alignment horizont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6" xfId="0" applyNumberFormat="1" applyFont="1" applyBorder="1" applyAlignment="1" quotePrefix="1">
      <alignment horizontal="center"/>
    </xf>
    <xf numFmtId="170" fontId="4" fillId="0" borderId="17" xfId="0" applyNumberFormat="1" applyFont="1" applyBorder="1" applyAlignment="1">
      <alignment horizontal="center" vertical="center"/>
    </xf>
    <xf numFmtId="170" fontId="4" fillId="0" borderId="18" xfId="0" applyNumberFormat="1" applyFont="1" applyBorder="1" applyAlignment="1" quotePrefix="1">
      <alignment horizontal="center"/>
    </xf>
    <xf numFmtId="168" fontId="1" fillId="0" borderId="15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9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170" fontId="8" fillId="0" borderId="2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8" fontId="8" fillId="0" borderId="20" xfId="0" applyNumberFormat="1" applyFont="1" applyFill="1" applyBorder="1" applyAlignment="1">
      <alignment horizontal="center"/>
    </xf>
    <xf numFmtId="168" fontId="8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 quotePrefix="1">
      <alignment horizontal="center"/>
    </xf>
    <xf numFmtId="168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70" fontId="8" fillId="0" borderId="20" xfId="0" applyNumberFormat="1" applyFont="1" applyFill="1" applyBorder="1" applyAlignment="1" quotePrefix="1">
      <alignment horizontal="center"/>
    </xf>
    <xf numFmtId="170" fontId="8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35" fillId="0" borderId="0" xfId="0" applyFont="1" applyFill="1" applyAlignment="1">
      <alignment/>
    </xf>
    <xf numFmtId="20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/>
    </xf>
    <xf numFmtId="168" fontId="8" fillId="0" borderId="22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 horizontal="center"/>
    </xf>
    <xf numFmtId="168" fontId="8" fillId="0" borderId="24" xfId="0" applyNumberFormat="1" applyFont="1" applyFill="1" applyBorder="1" applyAlignment="1">
      <alignment horizontal="center"/>
    </xf>
    <xf numFmtId="168" fontId="8" fillId="0" borderId="25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37" borderId="2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170" fontId="8" fillId="0" borderId="23" xfId="0" applyNumberFormat="1" applyFont="1" applyFill="1" applyBorder="1" applyAlignment="1">
      <alignment horizontal="center"/>
    </xf>
    <xf numFmtId="170" fontId="8" fillId="0" borderId="23" xfId="0" applyNumberFormat="1" applyFont="1" applyFill="1" applyBorder="1" applyAlignment="1">
      <alignment horizontal="center" vertical="center"/>
    </xf>
    <xf numFmtId="170" fontId="8" fillId="0" borderId="23" xfId="0" applyNumberFormat="1" applyFont="1" applyFill="1" applyBorder="1" applyAlignment="1" quotePrefix="1">
      <alignment horizontal="center"/>
    </xf>
    <xf numFmtId="168" fontId="8" fillId="0" borderId="26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/>
    </xf>
    <xf numFmtId="0" fontId="8" fillId="0" borderId="31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 vertical="center"/>
    </xf>
    <xf numFmtId="170" fontId="8" fillId="0" borderId="28" xfId="0" applyNumberFormat="1" applyFont="1" applyFill="1" applyBorder="1" applyAlignment="1" quotePrefix="1">
      <alignment horizontal="center"/>
    </xf>
    <xf numFmtId="168" fontId="8" fillId="0" borderId="28" xfId="0" applyNumberFormat="1" applyFont="1" applyFill="1" applyBorder="1" applyAlignment="1">
      <alignment horizontal="center"/>
    </xf>
    <xf numFmtId="168" fontId="8" fillId="0" borderId="32" xfId="0" applyNumberFormat="1" applyFont="1" applyFill="1" applyBorder="1" applyAlignment="1">
      <alignment horizontal="center"/>
    </xf>
    <xf numFmtId="168" fontId="8" fillId="0" borderId="28" xfId="0" applyNumberFormat="1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/>
    </xf>
    <xf numFmtId="168" fontId="8" fillId="0" borderId="3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170" fontId="8" fillId="0" borderId="30" xfId="0" applyNumberFormat="1" applyFont="1" applyFill="1" applyBorder="1" applyAlignment="1">
      <alignment horizontal="center"/>
    </xf>
    <xf numFmtId="170" fontId="8" fillId="0" borderId="30" xfId="0" applyNumberFormat="1" applyFont="1" applyFill="1" applyBorder="1" applyAlignment="1">
      <alignment horizontal="center" vertical="center"/>
    </xf>
    <xf numFmtId="170" fontId="8" fillId="0" borderId="30" xfId="0" applyNumberFormat="1" applyFont="1" applyFill="1" applyBorder="1" applyAlignment="1" quotePrefix="1">
      <alignment horizontal="center"/>
    </xf>
    <xf numFmtId="168" fontId="8" fillId="0" borderId="30" xfId="0" applyNumberFormat="1" applyFont="1" applyFill="1" applyBorder="1" applyAlignment="1">
      <alignment horizontal="center"/>
    </xf>
    <xf numFmtId="168" fontId="8" fillId="0" borderId="34" xfId="0" applyNumberFormat="1" applyFont="1" applyFill="1" applyBorder="1" applyAlignment="1">
      <alignment horizontal="center"/>
    </xf>
    <xf numFmtId="168" fontId="8" fillId="0" borderId="35" xfId="0" applyNumberFormat="1" applyFont="1" applyFill="1" applyBorder="1" applyAlignment="1">
      <alignment horizontal="center"/>
    </xf>
    <xf numFmtId="168" fontId="8" fillId="0" borderId="35" xfId="0" applyNumberFormat="1" applyFont="1" applyFill="1" applyBorder="1" applyAlignment="1">
      <alignment horizontal="center" vertical="center"/>
    </xf>
    <xf numFmtId="168" fontId="8" fillId="0" borderId="36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68" fontId="8" fillId="0" borderId="29" xfId="0" applyNumberFormat="1" applyFont="1" applyFill="1" applyBorder="1" applyAlignment="1">
      <alignment horizontal="center"/>
    </xf>
    <xf numFmtId="168" fontId="8" fillId="0" borderId="16" xfId="0" applyNumberFormat="1" applyFont="1" applyFill="1" applyBorder="1" applyAlignment="1">
      <alignment horizontal="center"/>
    </xf>
    <xf numFmtId="168" fontId="8" fillId="0" borderId="18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6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49.28125" style="2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  <col min="26" max="26" width="32.00390625" style="0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91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139">
        <v>926053</v>
      </c>
      <c r="E4" s="139"/>
      <c r="F4" s="4"/>
      <c r="G4" s="4"/>
      <c r="H4" s="4"/>
    </row>
    <row r="6" ht="13.5" thickBot="1"/>
    <row r="7" spans="1:29" ht="12.75" customHeight="1">
      <c r="A7" s="13" t="s">
        <v>19</v>
      </c>
      <c r="B7" s="140" t="s">
        <v>33</v>
      </c>
      <c r="C7" s="140" t="s">
        <v>29</v>
      </c>
      <c r="D7" s="143" t="s">
        <v>20</v>
      </c>
      <c r="E7" s="146" t="s">
        <v>21</v>
      </c>
      <c r="F7" s="143" t="s">
        <v>22</v>
      </c>
      <c r="G7" s="146" t="s">
        <v>23</v>
      </c>
      <c r="H7" s="35" t="s">
        <v>3</v>
      </c>
      <c r="J7" s="13" t="s">
        <v>19</v>
      </c>
      <c r="K7" s="140" t="s">
        <v>33</v>
      </c>
      <c r="L7" s="140" t="s">
        <v>29</v>
      </c>
      <c r="M7" s="143" t="s">
        <v>20</v>
      </c>
      <c r="N7" s="146" t="s">
        <v>21</v>
      </c>
      <c r="O7" s="143" t="s">
        <v>22</v>
      </c>
      <c r="P7" s="146" t="s">
        <v>23</v>
      </c>
      <c r="Q7" s="35" t="s">
        <v>3</v>
      </c>
      <c r="Y7" t="s">
        <v>92</v>
      </c>
      <c r="Z7" t="s">
        <v>93</v>
      </c>
      <c r="AA7" t="s">
        <v>94</v>
      </c>
      <c r="AB7" t="s">
        <v>95</v>
      </c>
      <c r="AC7">
        <v>1</v>
      </c>
    </row>
    <row r="8" spans="1:29" ht="12.75">
      <c r="A8" s="14" t="s">
        <v>2</v>
      </c>
      <c r="B8" s="141"/>
      <c r="C8" s="141"/>
      <c r="D8" s="144"/>
      <c r="E8" s="147"/>
      <c r="F8" s="144"/>
      <c r="G8" s="147"/>
      <c r="H8" s="36" t="s">
        <v>4</v>
      </c>
      <c r="J8" s="14" t="s">
        <v>2</v>
      </c>
      <c r="K8" s="141"/>
      <c r="L8" s="141"/>
      <c r="M8" s="144"/>
      <c r="N8" s="147"/>
      <c r="O8" s="144"/>
      <c r="P8" s="147"/>
      <c r="Q8" s="36" t="s">
        <v>4</v>
      </c>
      <c r="Y8">
        <v>1031</v>
      </c>
      <c r="Z8" t="s">
        <v>110</v>
      </c>
      <c r="AA8" t="s">
        <v>96</v>
      </c>
      <c r="AB8" t="s">
        <v>96</v>
      </c>
      <c r="AC8" s="40" t="s">
        <v>111</v>
      </c>
    </row>
    <row r="9" spans="1:29" ht="12.75">
      <c r="A9" s="15" t="s">
        <v>5</v>
      </c>
      <c r="B9" s="142"/>
      <c r="C9" s="142"/>
      <c r="D9" s="145"/>
      <c r="E9" s="148"/>
      <c r="F9" s="145"/>
      <c r="G9" s="148"/>
      <c r="H9" s="36"/>
      <c r="J9" s="15" t="s">
        <v>5</v>
      </c>
      <c r="K9" s="142"/>
      <c r="L9" s="142"/>
      <c r="M9" s="145"/>
      <c r="N9" s="148"/>
      <c r="O9" s="145"/>
      <c r="P9" s="148"/>
      <c r="Q9" s="36"/>
      <c r="Y9">
        <v>1024</v>
      </c>
      <c r="Z9" t="s">
        <v>112</v>
      </c>
      <c r="AA9">
        <v>1.926</v>
      </c>
      <c r="AB9">
        <v>1.926</v>
      </c>
      <c r="AC9" s="40" t="s">
        <v>113</v>
      </c>
    </row>
    <row r="10" spans="1:29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0.6458333333333334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0.2743055555555555</v>
      </c>
      <c r="Y10">
        <v>1023</v>
      </c>
      <c r="Z10" t="s">
        <v>114</v>
      </c>
      <c r="AA10">
        <v>0.51</v>
      </c>
      <c r="AB10">
        <v>2.436</v>
      </c>
      <c r="AC10" s="40" t="s">
        <v>115</v>
      </c>
    </row>
    <row r="11" spans="1:29" ht="12.75">
      <c r="A11" s="16" t="s">
        <v>97</v>
      </c>
      <c r="B11" s="18" t="s">
        <v>31</v>
      </c>
      <c r="C11" s="21" t="str">
        <f>IF(D11&gt;2.9,D11/F11/24,"-")</f>
        <v>-</v>
      </c>
      <c r="D11" s="25">
        <v>1.3</v>
      </c>
      <c r="E11" s="26">
        <f>D11+D10</f>
        <v>1.3</v>
      </c>
      <c r="F11" s="31">
        <v>0.002777777777777778</v>
      </c>
      <c r="G11" s="32">
        <f>G10+4/24/60</f>
        <v>0.0027777777777777775</v>
      </c>
      <c r="H11" s="37">
        <f>H10+4/24/60</f>
        <v>0.6486111111111111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0.27777777777777773</v>
      </c>
      <c r="Y11">
        <v>1022</v>
      </c>
      <c r="Z11" t="s">
        <v>116</v>
      </c>
      <c r="AA11">
        <v>0.652</v>
      </c>
      <c r="AB11">
        <v>3.088</v>
      </c>
      <c r="AC11" s="40" t="s">
        <v>117</v>
      </c>
    </row>
    <row r="12" spans="1:29" ht="12.75">
      <c r="A12" s="16" t="s">
        <v>98</v>
      </c>
      <c r="B12" s="18" t="s">
        <v>31</v>
      </c>
      <c r="C12" s="21" t="str">
        <f aca="true" t="shared" si="0" ref="C12:C22">IF(D12&gt;2.9,D12/F12/24,"-")</f>
        <v>-</v>
      </c>
      <c r="D12" s="25">
        <v>0.8</v>
      </c>
      <c r="E12" s="26">
        <f>D12+E11</f>
        <v>2.1</v>
      </c>
      <c r="F12" s="31">
        <v>0.001388888888888889</v>
      </c>
      <c r="G12" s="32">
        <f>G11+2/24/60</f>
        <v>0.004166666666666666</v>
      </c>
      <c r="H12" s="37">
        <f>H11+2/24/60</f>
        <v>0.65</v>
      </c>
      <c r="J12" s="16" t="s">
        <v>86</v>
      </c>
      <c r="K12" s="18" t="s">
        <v>31</v>
      </c>
      <c r="L12" s="21" t="str">
        <f aca="true" t="shared" si="1" ref="L12:L22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0.27986111111111106</v>
      </c>
      <c r="Y12">
        <v>1021</v>
      </c>
      <c r="Z12" t="s">
        <v>118</v>
      </c>
      <c r="AA12">
        <v>0.866</v>
      </c>
      <c r="AB12">
        <v>3.954</v>
      </c>
      <c r="AC12" s="40" t="s">
        <v>119</v>
      </c>
    </row>
    <row r="13" spans="1:29" ht="12.75">
      <c r="A13" s="16" t="s">
        <v>99</v>
      </c>
      <c r="B13" s="18" t="s">
        <v>31</v>
      </c>
      <c r="C13" s="21" t="str">
        <f t="shared" si="0"/>
        <v>-</v>
      </c>
      <c r="D13" s="25">
        <v>0.6</v>
      </c>
      <c r="E13" s="26">
        <f>E12+D13</f>
        <v>2.7</v>
      </c>
      <c r="F13" s="31">
        <v>0.0006944444444444445</v>
      </c>
      <c r="G13" s="32">
        <f aca="true" t="shared" si="2" ref="G13:H16">G12+1/24/60</f>
        <v>0.00486111111111111</v>
      </c>
      <c r="H13" s="37">
        <f t="shared" si="2"/>
        <v>0.6506944444444445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0.28124999999999994</v>
      </c>
      <c r="Y13">
        <v>1020</v>
      </c>
      <c r="Z13" t="s">
        <v>120</v>
      </c>
      <c r="AA13">
        <v>0.954</v>
      </c>
      <c r="AB13">
        <v>4.908</v>
      </c>
      <c r="AC13" s="40" t="s">
        <v>121</v>
      </c>
    </row>
    <row r="14" spans="1:29" ht="12.75">
      <c r="A14" s="16" t="s">
        <v>100</v>
      </c>
      <c r="B14" s="18" t="s">
        <v>31</v>
      </c>
      <c r="C14" s="21" t="str">
        <f t="shared" si="0"/>
        <v>-</v>
      </c>
      <c r="D14" s="25">
        <v>0.7</v>
      </c>
      <c r="E14" s="26">
        <f>D14+E13</f>
        <v>3.4000000000000004</v>
      </c>
      <c r="F14" s="31">
        <v>0.0006944444444444445</v>
      </c>
      <c r="G14" s="32">
        <f t="shared" si="2"/>
        <v>0.005555555555555555</v>
      </c>
      <c r="H14" s="37">
        <f t="shared" si="2"/>
        <v>0.6513888888888889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0.28333333333333327</v>
      </c>
      <c r="Y14">
        <v>1019</v>
      </c>
      <c r="Z14" t="s">
        <v>122</v>
      </c>
      <c r="AA14">
        <v>0.74</v>
      </c>
      <c r="AB14">
        <v>5.648</v>
      </c>
      <c r="AC14" s="40" t="s">
        <v>123</v>
      </c>
    </row>
    <row r="15" spans="1:29" ht="12.75">
      <c r="A15" s="16" t="s">
        <v>101</v>
      </c>
      <c r="B15" s="18" t="s">
        <v>31</v>
      </c>
      <c r="C15" s="21" t="str">
        <f t="shared" si="0"/>
        <v>-</v>
      </c>
      <c r="D15" s="25">
        <v>0.6</v>
      </c>
      <c r="E15" s="26">
        <f>D15+E14</f>
        <v>4</v>
      </c>
      <c r="F15" s="31">
        <v>0.0006944444444444445</v>
      </c>
      <c r="G15" s="32">
        <f t="shared" si="2"/>
        <v>0.0062499999999999995</v>
      </c>
      <c r="H15" s="37">
        <f t="shared" si="2"/>
        <v>0.6520833333333333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0.28472222222222215</v>
      </c>
      <c r="Y15">
        <v>1018</v>
      </c>
      <c r="Z15" t="s">
        <v>124</v>
      </c>
      <c r="AA15">
        <v>1.114</v>
      </c>
      <c r="AB15">
        <v>6.762</v>
      </c>
      <c r="AC15" s="40" t="s">
        <v>125</v>
      </c>
    </row>
    <row r="16" spans="1:29" ht="12.75">
      <c r="A16" s="16" t="s">
        <v>102</v>
      </c>
      <c r="B16" s="18" t="s">
        <v>31</v>
      </c>
      <c r="C16" s="21" t="str">
        <f t="shared" si="0"/>
        <v>-</v>
      </c>
      <c r="D16" s="25">
        <v>0.5</v>
      </c>
      <c r="E16" s="26">
        <f aca="true" t="shared" si="3" ref="E16:E22">D16+E15</f>
        <v>4.5</v>
      </c>
      <c r="F16" s="31">
        <v>0.0006944444444444445</v>
      </c>
      <c r="G16" s="32">
        <f t="shared" si="2"/>
        <v>0.006944444444444444</v>
      </c>
      <c r="H16" s="37">
        <f t="shared" si="2"/>
        <v>0.6527777777777778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4" ref="N16:N35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0.2868055555555555</v>
      </c>
      <c r="Y16">
        <v>1017</v>
      </c>
      <c r="Z16" t="s">
        <v>126</v>
      </c>
      <c r="AA16">
        <v>0.893</v>
      </c>
      <c r="AB16">
        <v>7.655</v>
      </c>
      <c r="AC16" s="40" t="s">
        <v>127</v>
      </c>
    </row>
    <row r="17" spans="1:29" ht="12.75">
      <c r="A17" s="16" t="s">
        <v>103</v>
      </c>
      <c r="B17" s="18" t="s">
        <v>31</v>
      </c>
      <c r="C17" s="21" t="str">
        <f t="shared" si="0"/>
        <v>-</v>
      </c>
      <c r="D17" s="25">
        <v>1.1</v>
      </c>
      <c r="E17" s="26">
        <f t="shared" si="3"/>
        <v>5.6</v>
      </c>
      <c r="F17" s="31">
        <v>0.001388888888888889</v>
      </c>
      <c r="G17" s="32">
        <f>G16+2/24/60</f>
        <v>0.008333333333333333</v>
      </c>
      <c r="H17" s="37">
        <f>H16+2/24/60</f>
        <v>0.6541666666666667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4"/>
        <v>11.7</v>
      </c>
      <c r="O17" s="31">
        <v>0.0020833333333333333</v>
      </c>
      <c r="P17" s="32">
        <f>P16+3/24/60</f>
        <v>0.014583333333333332</v>
      </c>
      <c r="Q17" s="37">
        <f>Q16+3/24/60</f>
        <v>0.2888888888888888</v>
      </c>
      <c r="Y17">
        <v>1822</v>
      </c>
      <c r="Z17" t="s">
        <v>128</v>
      </c>
      <c r="AA17">
        <v>1.999</v>
      </c>
      <c r="AB17">
        <v>9.654</v>
      </c>
      <c r="AC17" s="40" t="s">
        <v>129</v>
      </c>
    </row>
    <row r="18" spans="1:29" ht="12.75">
      <c r="A18" s="16" t="s">
        <v>104</v>
      </c>
      <c r="B18" s="18" t="s">
        <v>81</v>
      </c>
      <c r="C18" s="21" t="str">
        <f t="shared" si="0"/>
        <v>-</v>
      </c>
      <c r="D18" s="25">
        <v>2</v>
      </c>
      <c r="E18" s="26">
        <f t="shared" si="3"/>
        <v>7.6</v>
      </c>
      <c r="F18" s="31">
        <v>0.002777777777777778</v>
      </c>
      <c r="G18" s="32">
        <f>G17+4/24/60</f>
        <v>0.01111111111111111</v>
      </c>
      <c r="H18" s="37">
        <f>H17+4/24/60</f>
        <v>0.6569444444444444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4"/>
        <v>12.2</v>
      </c>
      <c r="O18" s="31">
        <v>0.0006944444444444445</v>
      </c>
      <c r="P18" s="32">
        <f>P17+1/24/60</f>
        <v>0.015277777777777776</v>
      </c>
      <c r="Q18" s="37">
        <f>Q17+1/24/60</f>
        <v>0.28958333333333325</v>
      </c>
      <c r="Y18">
        <v>1821</v>
      </c>
      <c r="Z18" t="s">
        <v>130</v>
      </c>
      <c r="AA18">
        <v>0.799</v>
      </c>
      <c r="AB18">
        <v>10.453</v>
      </c>
      <c r="AC18" s="40" t="s">
        <v>131</v>
      </c>
    </row>
    <row r="19" spans="1:29" ht="12.75">
      <c r="A19" s="16" t="s">
        <v>105</v>
      </c>
      <c r="B19" s="18" t="s">
        <v>81</v>
      </c>
      <c r="C19" s="21" t="str">
        <f t="shared" si="0"/>
        <v>-</v>
      </c>
      <c r="D19" s="25">
        <v>1.2</v>
      </c>
      <c r="E19" s="26">
        <f t="shared" si="3"/>
        <v>8.799999999999999</v>
      </c>
      <c r="F19" s="31">
        <v>0.001388888888888889</v>
      </c>
      <c r="G19" s="32">
        <f>G18+2/24/60</f>
        <v>0.012499999999999999</v>
      </c>
      <c r="H19" s="37">
        <f>H18+2/24/60</f>
        <v>0.6583333333333333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>N18+M19</f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0.2916666666666666</v>
      </c>
      <c r="Y19">
        <v>1820</v>
      </c>
      <c r="Z19" t="s">
        <v>132</v>
      </c>
      <c r="AA19">
        <v>0.516</v>
      </c>
      <c r="AB19">
        <v>10.969</v>
      </c>
      <c r="AC19" s="40" t="s">
        <v>133</v>
      </c>
    </row>
    <row r="20" spans="1:29" ht="12.75">
      <c r="A20" s="16" t="s">
        <v>106</v>
      </c>
      <c r="B20" s="18" t="s">
        <v>81</v>
      </c>
      <c r="C20" s="21" t="str">
        <f t="shared" si="0"/>
        <v>-</v>
      </c>
      <c r="D20" s="25">
        <v>1.5</v>
      </c>
      <c r="E20" s="26">
        <f t="shared" si="3"/>
        <v>10.299999999999999</v>
      </c>
      <c r="F20" s="31">
        <v>0.001388888888888889</v>
      </c>
      <c r="G20" s="32">
        <f>G19+2/24/60</f>
        <v>0.013888888888888888</v>
      </c>
      <c r="H20" s="37">
        <f>H19+2/24/60</f>
        <v>0.6597222222222222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>M20+N19</f>
        <v>15.599999999999998</v>
      </c>
      <c r="O20" s="31">
        <v>0.001388888888888889</v>
      </c>
      <c r="P20" s="32">
        <f>P19+2/24/60</f>
        <v>0.018749999999999996</v>
      </c>
      <c r="Q20" s="37">
        <f>Q19+2/24/60</f>
        <v>0.29305555555555546</v>
      </c>
      <c r="Y20">
        <v>1292</v>
      </c>
      <c r="Z20" t="s">
        <v>134</v>
      </c>
      <c r="AA20">
        <v>1.471</v>
      </c>
      <c r="AB20">
        <v>12.44</v>
      </c>
      <c r="AC20" s="40" t="s">
        <v>135</v>
      </c>
    </row>
    <row r="21" spans="1:29" ht="12.75">
      <c r="A21" s="16" t="s">
        <v>107</v>
      </c>
      <c r="B21" s="18" t="s">
        <v>81</v>
      </c>
      <c r="C21" s="21" t="str">
        <f t="shared" si="0"/>
        <v>-</v>
      </c>
      <c r="D21" s="25">
        <v>0.6</v>
      </c>
      <c r="E21" s="26">
        <f t="shared" si="3"/>
        <v>10.899999999999999</v>
      </c>
      <c r="F21" s="31">
        <v>0.0006944444444444445</v>
      </c>
      <c r="G21" s="32">
        <f>G20+1/24/60</f>
        <v>0.014583333333333332</v>
      </c>
      <c r="H21" s="37">
        <f>H20+1/24/60</f>
        <v>0.6604166666666667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>M21+N20</f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0.2951388888888888</v>
      </c>
      <c r="Y21">
        <v>1818</v>
      </c>
      <c r="Z21" t="s">
        <v>136</v>
      </c>
      <c r="AA21">
        <v>1.052</v>
      </c>
      <c r="AB21">
        <v>13.492</v>
      </c>
      <c r="AC21" s="40" t="s">
        <v>137</v>
      </c>
    </row>
    <row r="22" spans="1:29" ht="12.75">
      <c r="A22" s="16" t="s">
        <v>108</v>
      </c>
      <c r="B22" s="18" t="s">
        <v>81</v>
      </c>
      <c r="C22" s="21" t="str">
        <f t="shared" si="0"/>
        <v>-</v>
      </c>
      <c r="D22" s="25">
        <v>1</v>
      </c>
      <c r="E22" s="26">
        <f t="shared" si="3"/>
        <v>11.899999999999999</v>
      </c>
      <c r="F22" s="31">
        <v>0.001388888888888889</v>
      </c>
      <c r="G22" s="32">
        <f>G21+2/24/60</f>
        <v>0.01597222222222222</v>
      </c>
      <c r="H22" s="37">
        <f>H21+2/24/60</f>
        <v>0.6618055555555555</v>
      </c>
      <c r="J22" s="16" t="s">
        <v>108</v>
      </c>
      <c r="K22" s="18" t="s">
        <v>81</v>
      </c>
      <c r="L22" s="21" t="str">
        <f t="shared" si="1"/>
        <v>-</v>
      </c>
      <c r="M22" s="25">
        <v>1.7</v>
      </c>
      <c r="N22" s="26">
        <f t="shared" si="4"/>
        <v>19.199999999999996</v>
      </c>
      <c r="O22" s="31">
        <v>0.0020833333333333333</v>
      </c>
      <c r="P22" s="32">
        <f>P21+3/24/60</f>
        <v>0.02291666666666666</v>
      </c>
      <c r="Q22" s="37">
        <f>Q21+3/24/60</f>
        <v>0.2972222222222221</v>
      </c>
      <c r="Y22">
        <v>1817</v>
      </c>
      <c r="Z22" t="s">
        <v>138</v>
      </c>
      <c r="AA22">
        <v>1.559</v>
      </c>
      <c r="AB22">
        <v>15.051</v>
      </c>
      <c r="AC22" s="40" t="s">
        <v>139</v>
      </c>
    </row>
    <row r="23" spans="1:29" s="2" customFormat="1" ht="12.75">
      <c r="A23" s="16" t="s">
        <v>65</v>
      </c>
      <c r="B23" s="18" t="s">
        <v>40</v>
      </c>
      <c r="C23" s="21" t="str">
        <f>IF(D23&gt;2.9,D23/F23/24,"-")</f>
        <v>-</v>
      </c>
      <c r="D23" s="25">
        <v>1.7</v>
      </c>
      <c r="E23" s="26">
        <f>D23+E22</f>
        <v>13.599999999999998</v>
      </c>
      <c r="F23" s="31">
        <v>0.0020833333333333333</v>
      </c>
      <c r="G23" s="32">
        <f>G22+3/24/60</f>
        <v>0.018055555555555554</v>
      </c>
      <c r="H23" s="37">
        <f>H22+3/24/60</f>
        <v>0.6638888888888889</v>
      </c>
      <c r="J23" s="16" t="s">
        <v>107</v>
      </c>
      <c r="K23" s="18" t="s">
        <v>81</v>
      </c>
      <c r="L23" s="21" t="str">
        <f aca="true" t="shared" si="5" ref="L23:L35">IF(M23&gt;2.9,M23/O23/24,"-")</f>
        <v>-</v>
      </c>
      <c r="M23" s="25">
        <v>1</v>
      </c>
      <c r="N23" s="26">
        <f t="shared" si="4"/>
        <v>20.199999999999996</v>
      </c>
      <c r="O23" s="31">
        <v>0.001388888888888889</v>
      </c>
      <c r="P23" s="32">
        <f>P22+2/24/60</f>
        <v>0.02430555555555555</v>
      </c>
      <c r="Q23" s="37">
        <f>Q22+2/24/60</f>
        <v>0.298611111111111</v>
      </c>
      <c r="W23"/>
      <c r="X23"/>
      <c r="Y23">
        <v>164</v>
      </c>
      <c r="Z23" t="s">
        <v>140</v>
      </c>
      <c r="AA23" t="s">
        <v>141</v>
      </c>
      <c r="AB23" s="2">
        <v>15.507</v>
      </c>
      <c r="AC23" s="2" t="s">
        <v>142</v>
      </c>
    </row>
    <row r="24" spans="1:29" s="2" customFormat="1" ht="12.75">
      <c r="A24" s="16" t="s">
        <v>64</v>
      </c>
      <c r="B24" s="18" t="s">
        <v>40</v>
      </c>
      <c r="C24" s="21" t="str">
        <f aca="true" t="shared" si="6" ref="C24:C34">IF(D24&gt;2.9,D24/F24/24,"-")</f>
        <v>-</v>
      </c>
      <c r="D24" s="25">
        <v>1.9</v>
      </c>
      <c r="E24" s="26">
        <f>D24+E23</f>
        <v>15.499999999999998</v>
      </c>
      <c r="F24" s="31">
        <v>0.0020833333333333333</v>
      </c>
      <c r="G24" s="32">
        <f>G23+3/24/60</f>
        <v>0.020138888888888887</v>
      </c>
      <c r="H24" s="37">
        <f>H23+3/24/60</f>
        <v>0.6659722222222222</v>
      </c>
      <c r="J24" s="16" t="s">
        <v>106</v>
      </c>
      <c r="K24" s="18" t="s">
        <v>81</v>
      </c>
      <c r="L24" s="21" t="str">
        <f t="shared" si="5"/>
        <v>-</v>
      </c>
      <c r="M24" s="25">
        <v>0.6</v>
      </c>
      <c r="N24" s="26">
        <f t="shared" si="4"/>
        <v>20.799999999999997</v>
      </c>
      <c r="O24" s="31">
        <v>0.0006944444444444445</v>
      </c>
      <c r="P24" s="32">
        <f>P23+1/24/60</f>
        <v>0.024999999999999994</v>
      </c>
      <c r="Q24" s="37">
        <f>Q23+1/24/60</f>
        <v>0.29930555555555544</v>
      </c>
      <c r="W24"/>
      <c r="X24"/>
      <c r="Y24">
        <v>165</v>
      </c>
      <c r="Z24" t="s">
        <v>143</v>
      </c>
      <c r="AA24">
        <v>1.001</v>
      </c>
      <c r="AB24" s="2">
        <v>16.508</v>
      </c>
      <c r="AC24" s="2" t="s">
        <v>144</v>
      </c>
    </row>
    <row r="25" spans="1:29" s="2" customFormat="1" ht="12.75">
      <c r="A25" s="16" t="s">
        <v>66</v>
      </c>
      <c r="B25" s="18" t="s">
        <v>40</v>
      </c>
      <c r="C25" s="21" t="str">
        <f t="shared" si="6"/>
        <v>-</v>
      </c>
      <c r="D25" s="25">
        <v>1.2</v>
      </c>
      <c r="E25" s="26">
        <f>E24+D25</f>
        <v>16.7</v>
      </c>
      <c r="F25" s="31">
        <v>0.001388888888888889</v>
      </c>
      <c r="G25" s="32">
        <f>G24+2/24/60</f>
        <v>0.021527777777777774</v>
      </c>
      <c r="H25" s="37">
        <f>H24+2/24/60</f>
        <v>0.6673611111111111</v>
      </c>
      <c r="J25" s="16" t="s">
        <v>159</v>
      </c>
      <c r="K25" s="18" t="s">
        <v>81</v>
      </c>
      <c r="L25" s="21" t="str">
        <f t="shared" si="5"/>
        <v>-</v>
      </c>
      <c r="M25" s="25">
        <v>1.5</v>
      </c>
      <c r="N25" s="26">
        <f>N24+M25</f>
        <v>22.299999999999997</v>
      </c>
      <c r="O25" s="31">
        <v>0.001388888888888889</v>
      </c>
      <c r="P25" s="32">
        <f>P24+2/24/60</f>
        <v>0.026388888888888882</v>
      </c>
      <c r="Q25" s="37">
        <f>Q24+2/24/60</f>
        <v>0.3006944444444443</v>
      </c>
      <c r="W25"/>
      <c r="X25"/>
      <c r="Y25">
        <v>162</v>
      </c>
      <c r="Z25" t="s">
        <v>145</v>
      </c>
      <c r="AA25">
        <v>0.603</v>
      </c>
      <c r="AB25" s="2">
        <v>17.111</v>
      </c>
      <c r="AC25" s="2" t="s">
        <v>146</v>
      </c>
    </row>
    <row r="26" spans="1:29" s="2" customFormat="1" ht="12.75">
      <c r="A26" s="16" t="s">
        <v>67</v>
      </c>
      <c r="B26" s="18" t="s">
        <v>40</v>
      </c>
      <c r="C26" s="21" t="str">
        <f t="shared" si="6"/>
        <v>-</v>
      </c>
      <c r="D26" s="25">
        <v>2.2</v>
      </c>
      <c r="E26" s="26">
        <f>D26+E25</f>
        <v>18.9</v>
      </c>
      <c r="F26" s="31">
        <v>0.0020833333333333333</v>
      </c>
      <c r="G26" s="32">
        <f>G25+3/24/60</f>
        <v>0.023611111111111107</v>
      </c>
      <c r="H26" s="37">
        <f>H25+3/24/60</f>
        <v>0.6694444444444444</v>
      </c>
      <c r="J26" s="16" t="s">
        <v>160</v>
      </c>
      <c r="K26" s="18" t="s">
        <v>81</v>
      </c>
      <c r="L26" s="21" t="str">
        <f t="shared" si="5"/>
        <v>-</v>
      </c>
      <c r="M26" s="25">
        <v>1.2</v>
      </c>
      <c r="N26" s="26">
        <f>M26+N25</f>
        <v>23.499999999999996</v>
      </c>
      <c r="O26" s="31">
        <v>0.001388888888888889</v>
      </c>
      <c r="P26" s="32">
        <f>P25+2/24/60</f>
        <v>0.02777777777777777</v>
      </c>
      <c r="Q26" s="37">
        <f>Q25+2/24/60</f>
        <v>0.3020833333333332</v>
      </c>
      <c r="W26"/>
      <c r="X26"/>
      <c r="Y26">
        <v>166</v>
      </c>
      <c r="Z26" t="s">
        <v>147</v>
      </c>
      <c r="AA26">
        <v>0.73</v>
      </c>
      <c r="AB26" s="2">
        <v>17.841</v>
      </c>
      <c r="AC26" s="2" t="s">
        <v>148</v>
      </c>
    </row>
    <row r="27" spans="1:29" s="2" customFormat="1" ht="12.75">
      <c r="A27" s="16" t="s">
        <v>13</v>
      </c>
      <c r="B27" s="18" t="s">
        <v>31</v>
      </c>
      <c r="C27" s="21" t="str">
        <f t="shared" si="6"/>
        <v>-</v>
      </c>
      <c r="D27" s="25">
        <v>0.4</v>
      </c>
      <c r="E27" s="26">
        <f>D27+E26</f>
        <v>19.299999999999997</v>
      </c>
      <c r="F27" s="31">
        <v>0.0006944444444444445</v>
      </c>
      <c r="G27" s="32">
        <f>G26+1/24/60</f>
        <v>0.024305555555555552</v>
      </c>
      <c r="H27" s="37">
        <f>H26+1/24/60</f>
        <v>0.6701388888888888</v>
      </c>
      <c r="J27" s="16" t="s">
        <v>161</v>
      </c>
      <c r="K27" s="18" t="s">
        <v>31</v>
      </c>
      <c r="L27" s="21" t="str">
        <f t="shared" si="5"/>
        <v>-</v>
      </c>
      <c r="M27" s="25">
        <v>2</v>
      </c>
      <c r="N27" s="26">
        <f>M27+N26</f>
        <v>25.499999999999996</v>
      </c>
      <c r="O27" s="31">
        <v>0.002777777777777778</v>
      </c>
      <c r="P27" s="32">
        <f>P26+4/24/60</f>
        <v>0.030555555555555548</v>
      </c>
      <c r="Q27" s="37">
        <f>Q26+4/24/60</f>
        <v>0.30486111111111097</v>
      </c>
      <c r="W27"/>
      <c r="X27"/>
      <c r="Y27">
        <v>163</v>
      </c>
      <c r="Z27" t="s">
        <v>149</v>
      </c>
      <c r="AA27">
        <v>0.495</v>
      </c>
      <c r="AB27" s="2">
        <v>18.336</v>
      </c>
      <c r="AC27" s="2" t="s">
        <v>150</v>
      </c>
    </row>
    <row r="28" spans="1:29" s="2" customFormat="1" ht="12.75">
      <c r="A28" s="16" t="s">
        <v>83</v>
      </c>
      <c r="B28" s="18" t="s">
        <v>31</v>
      </c>
      <c r="C28" s="21" t="str">
        <f t="shared" si="6"/>
        <v>-</v>
      </c>
      <c r="D28" s="25">
        <v>2.2</v>
      </c>
      <c r="E28" s="26">
        <f aca="true" t="shared" si="7" ref="E28:E33">D28+E27</f>
        <v>21.499999999999996</v>
      </c>
      <c r="F28" s="31">
        <v>0.0020833333333333333</v>
      </c>
      <c r="G28" s="32">
        <f>G27+3/24/60</f>
        <v>0.026388888888888885</v>
      </c>
      <c r="H28" s="37">
        <f>H27+3/24/60</f>
        <v>0.6722222222222222</v>
      </c>
      <c r="J28" s="16" t="s">
        <v>162</v>
      </c>
      <c r="K28" s="18" t="s">
        <v>31</v>
      </c>
      <c r="L28" s="21" t="str">
        <f t="shared" si="5"/>
        <v>-</v>
      </c>
      <c r="M28" s="25">
        <v>1</v>
      </c>
      <c r="N28" s="26">
        <f t="shared" si="4"/>
        <v>26.499999999999996</v>
      </c>
      <c r="O28" s="31">
        <v>0.001388888888888889</v>
      </c>
      <c r="P28" s="32">
        <f>P27+2/24/60</f>
        <v>0.031944444444444435</v>
      </c>
      <c r="Q28" s="37">
        <f>Q27+2/24/60</f>
        <v>0.30624999999999986</v>
      </c>
      <c r="W28"/>
      <c r="X28"/>
      <c r="Y28">
        <v>86</v>
      </c>
      <c r="Z28" t="s">
        <v>151</v>
      </c>
      <c r="AA28">
        <v>0.483</v>
      </c>
      <c r="AB28" s="2">
        <v>18.819</v>
      </c>
      <c r="AC28" s="2" t="s">
        <v>152</v>
      </c>
    </row>
    <row r="29" spans="1:29" s="2" customFormat="1" ht="12.75">
      <c r="A29" s="16" t="s">
        <v>84</v>
      </c>
      <c r="B29" s="18" t="s">
        <v>31</v>
      </c>
      <c r="C29" s="21" t="str">
        <f t="shared" si="6"/>
        <v>-</v>
      </c>
      <c r="D29" s="25">
        <v>2.4</v>
      </c>
      <c r="E29" s="26">
        <f t="shared" si="7"/>
        <v>23.899999999999995</v>
      </c>
      <c r="F29" s="31">
        <v>0.0020833333333333333</v>
      </c>
      <c r="G29" s="32">
        <f>G28+3/24/60</f>
        <v>0.028472222222222218</v>
      </c>
      <c r="H29" s="37">
        <f>H28+3/24/60</f>
        <v>0.6743055555555555</v>
      </c>
      <c r="J29" s="16" t="s">
        <v>163</v>
      </c>
      <c r="K29" s="18" t="s">
        <v>31</v>
      </c>
      <c r="L29" s="21" t="str">
        <f t="shared" si="5"/>
        <v>-</v>
      </c>
      <c r="M29" s="25">
        <v>0.6</v>
      </c>
      <c r="N29" s="26">
        <f t="shared" si="4"/>
        <v>27.099999999999998</v>
      </c>
      <c r="O29" s="31">
        <v>0.0006944444444444445</v>
      </c>
      <c r="P29" s="32">
        <f aca="true" t="shared" si="8" ref="P29:Q33">P28+1/24/60</f>
        <v>0.03263888888888888</v>
      </c>
      <c r="Q29" s="37">
        <f t="shared" si="8"/>
        <v>0.3069444444444443</v>
      </c>
      <c r="W29"/>
      <c r="X29"/>
      <c r="Y29">
        <v>172</v>
      </c>
      <c r="Z29" t="s">
        <v>153</v>
      </c>
      <c r="AA29">
        <v>0.403</v>
      </c>
      <c r="AB29" s="2">
        <v>19.222</v>
      </c>
      <c r="AC29" s="2" t="s">
        <v>154</v>
      </c>
    </row>
    <row r="30" spans="1:29" s="2" customFormat="1" ht="12.75">
      <c r="A30" s="16" t="s">
        <v>11</v>
      </c>
      <c r="B30" s="18" t="s">
        <v>31</v>
      </c>
      <c r="C30" s="21" t="str">
        <f t="shared" si="6"/>
        <v>-</v>
      </c>
      <c r="D30" s="25">
        <v>0.5</v>
      </c>
      <c r="E30" s="26">
        <f t="shared" si="7"/>
        <v>24.399999999999995</v>
      </c>
      <c r="F30" s="31">
        <v>0.001388888888888889</v>
      </c>
      <c r="G30" s="32">
        <f aca="true" t="shared" si="9" ref="G30:H32">G29+2/24/60</f>
        <v>0.029861111111111106</v>
      </c>
      <c r="H30" s="37">
        <f t="shared" si="9"/>
        <v>0.6756944444444444</v>
      </c>
      <c r="J30" s="16" t="s">
        <v>164</v>
      </c>
      <c r="K30" s="18" t="s">
        <v>31</v>
      </c>
      <c r="L30" s="21" t="str">
        <f t="shared" si="5"/>
        <v>-</v>
      </c>
      <c r="M30" s="25">
        <v>0.7</v>
      </c>
      <c r="N30" s="26">
        <f t="shared" si="4"/>
        <v>27.799999999999997</v>
      </c>
      <c r="O30" s="31">
        <v>0.0006944444444444445</v>
      </c>
      <c r="P30" s="32">
        <f t="shared" si="8"/>
        <v>0.03333333333333332</v>
      </c>
      <c r="Q30" s="37">
        <f t="shared" si="8"/>
        <v>0.30763888888888874</v>
      </c>
      <c r="W30"/>
      <c r="X30"/>
      <c r="Y30">
        <v>1</v>
      </c>
      <c r="Z30" t="s">
        <v>155</v>
      </c>
      <c r="AA30">
        <v>0.492</v>
      </c>
      <c r="AB30" s="2">
        <v>19.714</v>
      </c>
      <c r="AC30" s="2" t="s">
        <v>156</v>
      </c>
    </row>
    <row r="31" spans="1:29" s="2" customFormat="1" ht="12.75">
      <c r="A31" s="16" t="s">
        <v>85</v>
      </c>
      <c r="B31" s="18" t="s">
        <v>31</v>
      </c>
      <c r="C31" s="21" t="str">
        <f t="shared" si="6"/>
        <v>-</v>
      </c>
      <c r="D31" s="25">
        <v>1</v>
      </c>
      <c r="E31" s="26">
        <f t="shared" si="7"/>
        <v>25.399999999999995</v>
      </c>
      <c r="F31" s="31">
        <v>0.0020833333333333333</v>
      </c>
      <c r="G31" s="32">
        <f>G30+3/24/60</f>
        <v>0.03194444444444444</v>
      </c>
      <c r="H31" s="37">
        <f>H30+3/24/60</f>
        <v>0.6777777777777777</v>
      </c>
      <c r="J31" s="16" t="s">
        <v>165</v>
      </c>
      <c r="K31" s="18" t="s">
        <v>31</v>
      </c>
      <c r="L31" s="21" t="str">
        <f t="shared" si="5"/>
        <v>-</v>
      </c>
      <c r="M31" s="25">
        <v>0.5</v>
      </c>
      <c r="N31" s="26">
        <f>N30+M31</f>
        <v>28.299999999999997</v>
      </c>
      <c r="O31" s="31">
        <v>0.0006944444444444445</v>
      </c>
      <c r="P31" s="32">
        <f t="shared" si="8"/>
        <v>0.03402777777777776</v>
      </c>
      <c r="Q31" s="37">
        <f t="shared" si="8"/>
        <v>0.3083333333333332</v>
      </c>
      <c r="W31"/>
      <c r="X31"/>
      <c r="Y31">
        <v>35</v>
      </c>
      <c r="Z31" t="s">
        <v>157</v>
      </c>
      <c r="AA31">
        <v>1.174</v>
      </c>
      <c r="AB31" s="2">
        <v>20.888</v>
      </c>
      <c r="AC31" s="2" t="s">
        <v>158</v>
      </c>
    </row>
    <row r="32" spans="1:27" s="2" customFormat="1" ht="12.75">
      <c r="A32" s="16" t="s">
        <v>86</v>
      </c>
      <c r="B32" s="18" t="s">
        <v>31</v>
      </c>
      <c r="C32" s="21" t="str">
        <f t="shared" si="6"/>
        <v>-</v>
      </c>
      <c r="D32" s="25">
        <v>0.7</v>
      </c>
      <c r="E32" s="26">
        <f t="shared" si="7"/>
        <v>26.099999999999994</v>
      </c>
      <c r="F32" s="31">
        <v>0.001388888888888889</v>
      </c>
      <c r="G32" s="32">
        <f t="shared" si="9"/>
        <v>0.03333333333333333</v>
      </c>
      <c r="H32" s="37">
        <f t="shared" si="9"/>
        <v>0.6791666666666666</v>
      </c>
      <c r="J32" s="16" t="s">
        <v>166</v>
      </c>
      <c r="K32" s="18" t="s">
        <v>31</v>
      </c>
      <c r="L32" s="21" t="str">
        <f t="shared" si="5"/>
        <v>-</v>
      </c>
      <c r="M32" s="25">
        <v>0.5</v>
      </c>
      <c r="N32" s="26">
        <f>M32+N31</f>
        <v>28.799999999999997</v>
      </c>
      <c r="O32" s="31">
        <v>0.0006944444444444445</v>
      </c>
      <c r="P32" s="32">
        <f t="shared" si="8"/>
        <v>0.0347222222222222</v>
      </c>
      <c r="Q32" s="37">
        <f t="shared" si="8"/>
        <v>0.3090277777777776</v>
      </c>
      <c r="W32"/>
      <c r="X32"/>
      <c r="Y32"/>
      <c r="Z32"/>
      <c r="AA32"/>
    </row>
    <row r="33" spans="1:27" s="2" customFormat="1" ht="12.75">
      <c r="A33" s="16" t="s">
        <v>87</v>
      </c>
      <c r="B33" s="18" t="s">
        <v>31</v>
      </c>
      <c r="C33" s="21" t="str">
        <f t="shared" si="6"/>
        <v>-</v>
      </c>
      <c r="D33" s="25">
        <v>1.6</v>
      </c>
      <c r="E33" s="26">
        <f t="shared" si="7"/>
        <v>27.699999999999996</v>
      </c>
      <c r="F33" s="31">
        <v>0.0020833333333333333</v>
      </c>
      <c r="G33" s="32">
        <f>G32+3/24/60</f>
        <v>0.035416666666666666</v>
      </c>
      <c r="H33" s="37">
        <f>H32+3/24/60</f>
        <v>0.6812499999999999</v>
      </c>
      <c r="J33" s="16" t="s">
        <v>167</v>
      </c>
      <c r="K33" s="18" t="s">
        <v>31</v>
      </c>
      <c r="L33" s="21" t="str">
        <f t="shared" si="5"/>
        <v>-</v>
      </c>
      <c r="M33" s="25">
        <v>0.4</v>
      </c>
      <c r="N33" s="26">
        <f>M33+N32</f>
        <v>29.199999999999996</v>
      </c>
      <c r="O33" s="31">
        <v>0.0006944444444444445</v>
      </c>
      <c r="P33" s="32">
        <f t="shared" si="8"/>
        <v>0.035416666666666645</v>
      </c>
      <c r="Q33" s="37">
        <f t="shared" si="8"/>
        <v>0.30972222222222207</v>
      </c>
      <c r="W33"/>
      <c r="X33"/>
      <c r="Y33"/>
      <c r="Z33"/>
      <c r="AA33"/>
    </row>
    <row r="34" spans="1:27" s="2" customFormat="1" ht="13.5" thickBot="1">
      <c r="A34" s="17" t="s">
        <v>88</v>
      </c>
      <c r="B34" s="19" t="s">
        <v>31</v>
      </c>
      <c r="C34" s="22">
        <f t="shared" si="6"/>
        <v>39.6</v>
      </c>
      <c r="D34" s="27">
        <v>3.3</v>
      </c>
      <c r="E34" s="28">
        <f>D34+E33</f>
        <v>30.999999999999996</v>
      </c>
      <c r="F34" s="33">
        <v>0.003472222222222222</v>
      </c>
      <c r="G34" s="34">
        <f>G33+5/24/60</f>
        <v>0.03888888888888889</v>
      </c>
      <c r="H34" s="38">
        <f>H33+5/24/60</f>
        <v>0.6847222222222221</v>
      </c>
      <c r="J34" s="16" t="s">
        <v>168</v>
      </c>
      <c r="K34" s="18" t="s">
        <v>31</v>
      </c>
      <c r="L34" s="21" t="str">
        <f t="shared" si="5"/>
        <v>-</v>
      </c>
      <c r="M34" s="25">
        <v>0.5</v>
      </c>
      <c r="N34" s="26">
        <f t="shared" si="4"/>
        <v>29.699999999999996</v>
      </c>
      <c r="O34" s="31">
        <v>0.001388888888888889</v>
      </c>
      <c r="P34" s="32">
        <f>P33+2/24/60</f>
        <v>0.036805555555555536</v>
      </c>
      <c r="Q34" s="37">
        <f>Q33+2/24/60</f>
        <v>0.31111111111111095</v>
      </c>
      <c r="W34"/>
      <c r="X34"/>
      <c r="Y34"/>
      <c r="Z34"/>
      <c r="AA34"/>
    </row>
    <row r="35" spans="1:27" s="2" customFormat="1" ht="13.5" thickBot="1">
      <c r="A35" s="3"/>
      <c r="B35" s="8"/>
      <c r="C35" s="9"/>
      <c r="D35" s="10"/>
      <c r="E35" s="11"/>
      <c r="F35" s="12"/>
      <c r="G35" s="12"/>
      <c r="H35" s="12"/>
      <c r="J35" s="17" t="s">
        <v>24</v>
      </c>
      <c r="K35" s="19" t="s">
        <v>30</v>
      </c>
      <c r="L35" s="22" t="str">
        <f t="shared" si="5"/>
        <v>-</v>
      </c>
      <c r="M35" s="27">
        <v>1.2</v>
      </c>
      <c r="N35" s="28">
        <f t="shared" si="4"/>
        <v>30.899999999999995</v>
      </c>
      <c r="O35" s="33">
        <v>0.002777777777777778</v>
      </c>
      <c r="P35" s="34">
        <f>P34+4/24/60</f>
        <v>0.03958333333333331</v>
      </c>
      <c r="Q35" s="38">
        <f>Q34+4/24/60</f>
        <v>0.3138888888888887</v>
      </c>
      <c r="W35"/>
      <c r="X35"/>
      <c r="Y35"/>
      <c r="Z35"/>
      <c r="AA35"/>
    </row>
    <row r="36" spans="1:27" s="2" customFormat="1" ht="12.75">
      <c r="A36" s="3"/>
      <c r="B36" s="8"/>
      <c r="C36" s="9"/>
      <c r="D36" s="10"/>
      <c r="E36" s="11"/>
      <c r="F36" s="12"/>
      <c r="G36" s="12"/>
      <c r="H36" s="12"/>
      <c r="J36" s="3"/>
      <c r="K36" s="8"/>
      <c r="L36" s="9"/>
      <c r="M36" s="10"/>
      <c r="N36" s="11"/>
      <c r="O36" s="12"/>
      <c r="P36" s="12"/>
      <c r="Q36" s="12"/>
      <c r="W36"/>
      <c r="X36"/>
      <c r="Y36"/>
      <c r="Z36"/>
      <c r="AA36"/>
    </row>
    <row r="37" spans="1:17" ht="12.75">
      <c r="A37" s="2" t="s">
        <v>34</v>
      </c>
      <c r="J37" s="3"/>
      <c r="K37" s="3"/>
      <c r="L37" s="3"/>
      <c r="M37" s="3"/>
      <c r="N37" s="3"/>
      <c r="O37" s="3"/>
      <c r="P37" s="3"/>
      <c r="Q37" s="3"/>
    </row>
    <row r="39" ht="12.75">
      <c r="A39" s="2" t="s">
        <v>0</v>
      </c>
    </row>
    <row r="40" spans="1:27" s="2" customFormat="1" ht="12.75">
      <c r="A40" s="2" t="s">
        <v>35</v>
      </c>
      <c r="B40" s="1"/>
      <c r="C40" s="1"/>
      <c r="W40"/>
      <c r="X40"/>
      <c r="Y40"/>
      <c r="Z40"/>
      <c r="AA40"/>
    </row>
    <row r="41" spans="1:27" s="2" customFormat="1" ht="12.75">
      <c r="A41" s="2" t="s">
        <v>6</v>
      </c>
      <c r="B41" s="1"/>
      <c r="C41" s="1"/>
      <c r="W41"/>
      <c r="X41"/>
      <c r="Y41"/>
      <c r="Z41"/>
      <c r="AA41"/>
    </row>
    <row r="42" spans="1:27" s="2" customFormat="1" ht="12.75">
      <c r="A42" s="2" t="s">
        <v>36</v>
      </c>
      <c r="B42" s="1"/>
      <c r="C42" s="1"/>
      <c r="W42"/>
      <c r="X42"/>
      <c r="Y42"/>
      <c r="Z42"/>
      <c r="AA42"/>
    </row>
    <row r="43" spans="2:27" s="2" customFormat="1" ht="12.75">
      <c r="B43" s="1"/>
      <c r="C43" s="1"/>
      <c r="E43" s="5"/>
      <c r="F43" s="5"/>
      <c r="W43"/>
      <c r="X43"/>
      <c r="Y43"/>
      <c r="Z43"/>
      <c r="AA43"/>
    </row>
    <row r="44" spans="1:27" s="2" customFormat="1" ht="12.75">
      <c r="A44" s="2" t="s">
        <v>12</v>
      </c>
      <c r="B44" s="1"/>
      <c r="C44" s="1"/>
      <c r="E44" s="5"/>
      <c r="F44" s="5"/>
      <c r="W44"/>
      <c r="X44"/>
      <c r="Y44"/>
      <c r="Z44"/>
      <c r="AA44"/>
    </row>
    <row r="45" spans="1:27" s="2" customFormat="1" ht="12.75">
      <c r="A45" s="2" t="s">
        <v>39</v>
      </c>
      <c r="B45" s="1"/>
      <c r="C45" s="1"/>
      <c r="E45" s="5"/>
      <c r="F45" s="5"/>
      <c r="W45"/>
      <c r="X45"/>
      <c r="Y45"/>
      <c r="Z45"/>
      <c r="AA45"/>
    </row>
    <row r="46" ht="12.75">
      <c r="A46" s="2" t="s">
        <v>109</v>
      </c>
    </row>
  </sheetData>
  <sheetProtection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9"/>
  <sheetViews>
    <sheetView zoomScalePageLayoutView="0" workbookViewId="0" topLeftCell="A1">
      <selection activeCell="J28" sqref="J28:Q28"/>
    </sheetView>
  </sheetViews>
  <sheetFormatPr defaultColWidth="9.140625" defaultRowHeight="12.75"/>
  <cols>
    <col min="1" max="1" width="44.00390625" style="2" bestFit="1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82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139">
        <v>926053</v>
      </c>
      <c r="E4" s="139"/>
      <c r="F4" s="4"/>
      <c r="G4" s="4"/>
      <c r="H4" s="4"/>
    </row>
    <row r="6" ht="13.5" thickBot="1"/>
    <row r="7" spans="1:17" ht="12.75" customHeight="1">
      <c r="A7" s="13" t="s">
        <v>19</v>
      </c>
      <c r="B7" s="140" t="s">
        <v>33</v>
      </c>
      <c r="C7" s="140" t="s">
        <v>29</v>
      </c>
      <c r="D7" s="143" t="s">
        <v>20</v>
      </c>
      <c r="E7" s="146" t="s">
        <v>21</v>
      </c>
      <c r="F7" s="143" t="s">
        <v>22</v>
      </c>
      <c r="G7" s="146" t="s">
        <v>23</v>
      </c>
      <c r="H7" s="35" t="s">
        <v>3</v>
      </c>
      <c r="J7" s="13" t="s">
        <v>19</v>
      </c>
      <c r="K7" s="140" t="s">
        <v>33</v>
      </c>
      <c r="L7" s="140" t="s">
        <v>29</v>
      </c>
      <c r="M7" s="143" t="s">
        <v>20</v>
      </c>
      <c r="N7" s="146" t="s">
        <v>21</v>
      </c>
      <c r="O7" s="143" t="s">
        <v>22</v>
      </c>
      <c r="P7" s="146" t="s">
        <v>23</v>
      </c>
      <c r="Q7" s="35" t="s">
        <v>3</v>
      </c>
    </row>
    <row r="8" spans="1:17" ht="12.75">
      <c r="A8" s="14" t="s">
        <v>2</v>
      </c>
      <c r="B8" s="141"/>
      <c r="C8" s="141"/>
      <c r="D8" s="144"/>
      <c r="E8" s="147"/>
      <c r="F8" s="144"/>
      <c r="G8" s="147"/>
      <c r="H8" s="36" t="s">
        <v>4</v>
      </c>
      <c r="J8" s="14" t="s">
        <v>2</v>
      </c>
      <c r="K8" s="141"/>
      <c r="L8" s="141"/>
      <c r="M8" s="144"/>
      <c r="N8" s="147"/>
      <c r="O8" s="144"/>
      <c r="P8" s="147"/>
      <c r="Q8" s="36" t="s">
        <v>4</v>
      </c>
    </row>
    <row r="9" spans="1:17" ht="12.75">
      <c r="A9" s="15" t="s">
        <v>5</v>
      </c>
      <c r="B9" s="142"/>
      <c r="C9" s="142"/>
      <c r="D9" s="145"/>
      <c r="E9" s="148"/>
      <c r="F9" s="145"/>
      <c r="G9" s="148"/>
      <c r="H9" s="36"/>
      <c r="J9" s="15" t="s">
        <v>5</v>
      </c>
      <c r="K9" s="142"/>
      <c r="L9" s="142"/>
      <c r="M9" s="145"/>
      <c r="N9" s="148"/>
      <c r="O9" s="145"/>
      <c r="P9" s="148"/>
      <c r="Q9" s="36"/>
    </row>
    <row r="10" spans="1:17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0.6548611111111111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0.2798611111111111</v>
      </c>
    </row>
    <row r="11" spans="1:17" ht="12.75">
      <c r="A11" s="16" t="s">
        <v>25</v>
      </c>
      <c r="B11" s="18" t="s">
        <v>31</v>
      </c>
      <c r="C11" s="21" t="str">
        <f>IF(D11&gt;2.9,D11/F11/24,"-")</f>
        <v>-</v>
      </c>
      <c r="D11" s="25">
        <v>1.2</v>
      </c>
      <c r="E11" s="26">
        <f>D11+D10</f>
        <v>1.2</v>
      </c>
      <c r="F11" s="31">
        <v>0.002777777777777778</v>
      </c>
      <c r="G11" s="32">
        <f>G10+4/24/60</f>
        <v>0.0027777777777777775</v>
      </c>
      <c r="H11" s="37">
        <f>H10+4/24/60</f>
        <v>0.6576388888888889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0.2833333333333333</v>
      </c>
    </row>
    <row r="12" spans="1:27" s="2" customFormat="1" ht="12.75">
      <c r="A12" s="16" t="s">
        <v>26</v>
      </c>
      <c r="B12" s="18" t="s">
        <v>31</v>
      </c>
      <c r="C12" s="21" t="str">
        <f aca="true" t="shared" si="0" ref="C12:C28">IF(D12&gt;2.9,D12/F12/24,"-")</f>
        <v>-</v>
      </c>
      <c r="D12" s="25">
        <v>1</v>
      </c>
      <c r="E12" s="26">
        <f>D12+E11</f>
        <v>2.2</v>
      </c>
      <c r="F12" s="31">
        <v>0.0020833333333333333</v>
      </c>
      <c r="G12" s="32">
        <f>G11+3/24/60</f>
        <v>0.004861111111111111</v>
      </c>
      <c r="H12" s="37">
        <f>H11+3/24/60</f>
        <v>0.6597222222222222</v>
      </c>
      <c r="J12" s="16" t="s">
        <v>86</v>
      </c>
      <c r="K12" s="18" t="s">
        <v>31</v>
      </c>
      <c r="L12" s="21" t="str">
        <f aca="true" t="shared" si="1" ref="L12:L28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0.28541666666666665</v>
      </c>
      <c r="W12"/>
      <c r="X12"/>
      <c r="Y12"/>
      <c r="Z12"/>
      <c r="AA12"/>
    </row>
    <row r="13" spans="1:27" s="2" customFormat="1" ht="12.75">
      <c r="A13" s="16" t="s">
        <v>27</v>
      </c>
      <c r="B13" s="18" t="s">
        <v>31</v>
      </c>
      <c r="C13" s="21" t="str">
        <f t="shared" si="0"/>
        <v>-</v>
      </c>
      <c r="D13" s="25">
        <v>1</v>
      </c>
      <c r="E13" s="26">
        <f>E12+D13</f>
        <v>3.2</v>
      </c>
      <c r="F13" s="31">
        <v>0.0020833333333333333</v>
      </c>
      <c r="G13" s="32">
        <f>G12+3/24/60</f>
        <v>0.006944444444444444</v>
      </c>
      <c r="H13" s="37">
        <f>H12+3/24/60</f>
        <v>0.6618055555555555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0.28680555555555554</v>
      </c>
      <c r="W13"/>
      <c r="X13"/>
      <c r="Y13"/>
      <c r="Z13"/>
      <c r="AA13"/>
    </row>
    <row r="14" spans="1:27" s="2" customFormat="1" ht="12.75">
      <c r="A14" s="16" t="s">
        <v>7</v>
      </c>
      <c r="B14" s="18" t="s">
        <v>32</v>
      </c>
      <c r="C14" s="21">
        <f t="shared" si="0"/>
        <v>43.20000000000001</v>
      </c>
      <c r="D14" s="25">
        <v>3.6</v>
      </c>
      <c r="E14" s="26">
        <f>D14+E13</f>
        <v>6.800000000000001</v>
      </c>
      <c r="F14" s="31">
        <v>0.003472222222222222</v>
      </c>
      <c r="G14" s="32">
        <f>G13+5/24/60</f>
        <v>0.010416666666666666</v>
      </c>
      <c r="H14" s="37">
        <f>H13+5/24/60</f>
        <v>0.6652777777777777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0.28888888888888886</v>
      </c>
      <c r="W14"/>
      <c r="X14"/>
      <c r="Y14"/>
      <c r="Z14"/>
      <c r="AA14"/>
    </row>
    <row r="15" spans="1:27" s="2" customFormat="1" ht="12.75">
      <c r="A15" s="16" t="s">
        <v>8</v>
      </c>
      <c r="B15" s="18" t="s">
        <v>32</v>
      </c>
      <c r="C15" s="21" t="str">
        <f t="shared" si="0"/>
        <v>-</v>
      </c>
      <c r="D15" s="25">
        <v>1.8</v>
      </c>
      <c r="E15" s="26">
        <f>D15+E14</f>
        <v>8.600000000000001</v>
      </c>
      <c r="F15" s="31">
        <v>0.001388888888888889</v>
      </c>
      <c r="G15" s="32">
        <f>G14+2/24/60</f>
        <v>0.011805555555555555</v>
      </c>
      <c r="H15" s="37">
        <f>H14+2/24/60</f>
        <v>0.6666666666666666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0.29027777777777775</v>
      </c>
      <c r="W15"/>
      <c r="X15"/>
      <c r="Y15"/>
      <c r="Z15"/>
      <c r="AA15"/>
    </row>
    <row r="16" spans="1:27" s="2" customFormat="1" ht="12.75">
      <c r="A16" s="16" t="s">
        <v>9</v>
      </c>
      <c r="B16" s="18" t="s">
        <v>32</v>
      </c>
      <c r="C16" s="21" t="str">
        <f t="shared" si="0"/>
        <v>-</v>
      </c>
      <c r="D16" s="25">
        <v>0.8</v>
      </c>
      <c r="E16" s="26">
        <f aca="true" t="shared" si="2" ref="E16:E28">D16+E15</f>
        <v>9.400000000000002</v>
      </c>
      <c r="F16" s="31">
        <v>0.0006944444444444445</v>
      </c>
      <c r="G16" s="32">
        <f>G15+1/24/60</f>
        <v>0.012499999999999999</v>
      </c>
      <c r="H16" s="37">
        <f>H15+1/24/60</f>
        <v>0.6673611111111111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3" ref="N16:N28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0.29236111111111107</v>
      </c>
      <c r="W16"/>
      <c r="X16"/>
      <c r="Y16"/>
      <c r="Z16"/>
      <c r="AA16"/>
    </row>
    <row r="17" spans="1:27" s="2" customFormat="1" ht="12.75">
      <c r="A17" s="16" t="s">
        <v>65</v>
      </c>
      <c r="B17" s="18" t="s">
        <v>40</v>
      </c>
      <c r="C17" s="21" t="str">
        <f t="shared" si="0"/>
        <v>-</v>
      </c>
      <c r="D17" s="25">
        <v>1.5</v>
      </c>
      <c r="E17" s="26">
        <f t="shared" si="2"/>
        <v>10.900000000000002</v>
      </c>
      <c r="F17" s="31">
        <v>0.001388888888888889</v>
      </c>
      <c r="G17" s="32">
        <f>G16+2/24/60</f>
        <v>0.013888888888888888</v>
      </c>
      <c r="H17" s="37">
        <f>H16+2/24/60</f>
        <v>0.66875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3"/>
        <v>11.7</v>
      </c>
      <c r="O17" s="31">
        <v>0.0020833333333333333</v>
      </c>
      <c r="P17" s="32">
        <f>P16+3/24/60</f>
        <v>0.014583333333333332</v>
      </c>
      <c r="Q17" s="37">
        <f>Q16+3/24/60</f>
        <v>0.2944444444444444</v>
      </c>
      <c r="W17"/>
      <c r="X17"/>
      <c r="Y17"/>
      <c r="Z17"/>
      <c r="AA17"/>
    </row>
    <row r="18" spans="1:27" s="2" customFormat="1" ht="12.75">
      <c r="A18" s="16" t="s">
        <v>64</v>
      </c>
      <c r="B18" s="18" t="s">
        <v>40</v>
      </c>
      <c r="C18" s="21" t="str">
        <f t="shared" si="0"/>
        <v>-</v>
      </c>
      <c r="D18" s="25">
        <v>1.9</v>
      </c>
      <c r="E18" s="26">
        <f t="shared" si="2"/>
        <v>12.800000000000002</v>
      </c>
      <c r="F18" s="31">
        <v>0.0020833333333333333</v>
      </c>
      <c r="G18" s="32">
        <f>G17+3/24/60</f>
        <v>0.01597222222222222</v>
      </c>
      <c r="H18" s="37">
        <f>H17+3/24/60</f>
        <v>0.6708333333333333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3"/>
        <v>12.2</v>
      </c>
      <c r="O18" s="31">
        <v>0.0006944444444444445</v>
      </c>
      <c r="P18" s="32">
        <f>P17+1/24/60</f>
        <v>0.015277777777777776</v>
      </c>
      <c r="Q18" s="37">
        <f>Q17+1/24/60</f>
        <v>0.29513888888888884</v>
      </c>
      <c r="W18"/>
      <c r="X18"/>
      <c r="Y18"/>
      <c r="Z18"/>
      <c r="AA18"/>
    </row>
    <row r="19" spans="1:27" s="2" customFormat="1" ht="12.75">
      <c r="A19" s="16" t="s">
        <v>66</v>
      </c>
      <c r="B19" s="18" t="s">
        <v>40</v>
      </c>
      <c r="C19" s="21" t="str">
        <f t="shared" si="0"/>
        <v>-</v>
      </c>
      <c r="D19" s="25">
        <v>1.2</v>
      </c>
      <c r="E19" s="26">
        <f t="shared" si="2"/>
        <v>14.000000000000002</v>
      </c>
      <c r="F19" s="31">
        <v>0.001388888888888889</v>
      </c>
      <c r="G19" s="32">
        <f>G18+2/24/60</f>
        <v>0.01736111111111111</v>
      </c>
      <c r="H19" s="37">
        <f>H18+2/24/60</f>
        <v>0.6722222222222222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 t="shared" si="3"/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0.29722222222222217</v>
      </c>
      <c r="W19"/>
      <c r="X19"/>
      <c r="Y19"/>
      <c r="Z19"/>
      <c r="AA19"/>
    </row>
    <row r="20" spans="1:27" s="2" customFormat="1" ht="12.75">
      <c r="A20" s="16" t="s">
        <v>67</v>
      </c>
      <c r="B20" s="18" t="s">
        <v>40</v>
      </c>
      <c r="C20" s="21" t="str">
        <f t="shared" si="0"/>
        <v>-</v>
      </c>
      <c r="D20" s="25">
        <v>2.2</v>
      </c>
      <c r="E20" s="26">
        <f t="shared" si="2"/>
        <v>16.200000000000003</v>
      </c>
      <c r="F20" s="31">
        <v>0.0020833333333333333</v>
      </c>
      <c r="G20" s="32">
        <f>G19+3/24/60</f>
        <v>0.01944444444444444</v>
      </c>
      <c r="H20" s="37">
        <f>H19+3/24/60</f>
        <v>0.6743055555555555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 t="shared" si="3"/>
        <v>15.599999999999998</v>
      </c>
      <c r="O20" s="31">
        <v>0.001388888888888889</v>
      </c>
      <c r="P20" s="32">
        <f aca="true" t="shared" si="4" ref="P20:Q22">P19+2/24/60</f>
        <v>0.018749999999999996</v>
      </c>
      <c r="Q20" s="37">
        <f t="shared" si="4"/>
        <v>0.29861111111111105</v>
      </c>
      <c r="W20"/>
      <c r="X20"/>
      <c r="Y20"/>
      <c r="Z20"/>
      <c r="AA20"/>
    </row>
    <row r="21" spans="1:27" s="2" customFormat="1" ht="12.75">
      <c r="A21" s="16" t="s">
        <v>13</v>
      </c>
      <c r="B21" s="18" t="s">
        <v>31</v>
      </c>
      <c r="C21" s="21" t="str">
        <f t="shared" si="0"/>
        <v>-</v>
      </c>
      <c r="D21" s="25">
        <v>0.4</v>
      </c>
      <c r="E21" s="26">
        <f t="shared" si="2"/>
        <v>16.6</v>
      </c>
      <c r="F21" s="31">
        <v>0.0006944444444444445</v>
      </c>
      <c r="G21" s="32">
        <f>G20+1/24/60</f>
        <v>0.020138888888888887</v>
      </c>
      <c r="H21" s="37">
        <f>H20+1/24/60</f>
        <v>0.6749999999999999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 t="shared" si="3"/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0.3006944444444444</v>
      </c>
      <c r="W21"/>
      <c r="X21"/>
      <c r="Y21"/>
      <c r="Z21"/>
      <c r="AA21"/>
    </row>
    <row r="22" spans="1:27" s="2" customFormat="1" ht="12.75">
      <c r="A22" s="16" t="s">
        <v>83</v>
      </c>
      <c r="B22" s="18" t="s">
        <v>31</v>
      </c>
      <c r="C22" s="21" t="str">
        <f t="shared" si="0"/>
        <v>-</v>
      </c>
      <c r="D22" s="25">
        <v>2.2</v>
      </c>
      <c r="E22" s="26">
        <f t="shared" si="2"/>
        <v>18.8</v>
      </c>
      <c r="F22" s="31">
        <v>0.0020833333333333333</v>
      </c>
      <c r="G22" s="32">
        <f>G21+2/24/60</f>
        <v>0.021527777777777774</v>
      </c>
      <c r="H22" s="37">
        <f>H21+2/24/60</f>
        <v>0.6763888888888888</v>
      </c>
      <c r="J22" s="16" t="s">
        <v>9</v>
      </c>
      <c r="K22" s="18" t="s">
        <v>32</v>
      </c>
      <c r="L22" s="21" t="str">
        <f t="shared" si="1"/>
        <v>-</v>
      </c>
      <c r="M22" s="25">
        <v>1.4</v>
      </c>
      <c r="N22" s="26">
        <f t="shared" si="3"/>
        <v>18.899999999999995</v>
      </c>
      <c r="O22" s="31">
        <v>0.001388888888888889</v>
      </c>
      <c r="P22" s="32">
        <f t="shared" si="4"/>
        <v>0.022222222222222216</v>
      </c>
      <c r="Q22" s="37">
        <f t="shared" si="4"/>
        <v>0.30208333333333326</v>
      </c>
      <c r="W22"/>
      <c r="X22"/>
      <c r="Y22"/>
      <c r="Z22"/>
      <c r="AA22"/>
    </row>
    <row r="23" spans="1:27" s="2" customFormat="1" ht="12.75">
      <c r="A23" s="16" t="s">
        <v>84</v>
      </c>
      <c r="B23" s="18" t="s">
        <v>31</v>
      </c>
      <c r="C23" s="21" t="str">
        <f t="shared" si="0"/>
        <v>-</v>
      </c>
      <c r="D23" s="25">
        <v>2.4</v>
      </c>
      <c r="E23" s="26">
        <f t="shared" si="2"/>
        <v>21.2</v>
      </c>
      <c r="F23" s="31">
        <v>0.0020833333333333333</v>
      </c>
      <c r="G23" s="32">
        <f>G22+3/24/60</f>
        <v>0.023611111111111107</v>
      </c>
      <c r="H23" s="37">
        <f>H22+3/24/60</f>
        <v>0.6784722222222221</v>
      </c>
      <c r="J23" s="16" t="s">
        <v>8</v>
      </c>
      <c r="K23" s="18" t="s">
        <v>32</v>
      </c>
      <c r="L23" s="21" t="str">
        <f t="shared" si="1"/>
        <v>-</v>
      </c>
      <c r="M23" s="25">
        <v>0.8</v>
      </c>
      <c r="N23" s="26">
        <f t="shared" si="3"/>
        <v>19.699999999999996</v>
      </c>
      <c r="O23" s="31">
        <v>0.0006944444444444445</v>
      </c>
      <c r="P23" s="32">
        <f>P22+1/24/60</f>
        <v>0.02291666666666666</v>
      </c>
      <c r="Q23" s="37">
        <f>Q22+1/24/60</f>
        <v>0.3027777777777777</v>
      </c>
      <c r="W23"/>
      <c r="X23"/>
      <c r="Y23"/>
      <c r="Z23"/>
      <c r="AA23"/>
    </row>
    <row r="24" spans="1:27" s="2" customFormat="1" ht="12.75">
      <c r="A24" s="16" t="s">
        <v>11</v>
      </c>
      <c r="B24" s="18" t="s">
        <v>31</v>
      </c>
      <c r="C24" s="21" t="str">
        <f t="shared" si="0"/>
        <v>-</v>
      </c>
      <c r="D24" s="25">
        <v>0.5</v>
      </c>
      <c r="E24" s="26">
        <f t="shared" si="2"/>
        <v>21.7</v>
      </c>
      <c r="F24" s="31">
        <v>0.001388888888888889</v>
      </c>
      <c r="G24" s="32">
        <f aca="true" t="shared" si="5" ref="G24:H26">G23+2/24/60</f>
        <v>0.024999999999999994</v>
      </c>
      <c r="H24" s="37">
        <f t="shared" si="5"/>
        <v>0.679861111111111</v>
      </c>
      <c r="J24" s="16" t="s">
        <v>7</v>
      </c>
      <c r="K24" s="18" t="s">
        <v>32</v>
      </c>
      <c r="L24" s="21" t="str">
        <f t="shared" si="1"/>
        <v>-</v>
      </c>
      <c r="M24" s="25">
        <v>1.9</v>
      </c>
      <c r="N24" s="26">
        <f t="shared" si="3"/>
        <v>21.599999999999994</v>
      </c>
      <c r="O24" s="31">
        <v>0.001388888888888889</v>
      </c>
      <c r="P24" s="32">
        <f>P23+2/24/60</f>
        <v>0.02430555555555555</v>
      </c>
      <c r="Q24" s="37">
        <f>Q23+2/24/60</f>
        <v>0.3041666666666666</v>
      </c>
      <c r="W24"/>
      <c r="X24"/>
      <c r="Y24"/>
      <c r="Z24"/>
      <c r="AA24"/>
    </row>
    <row r="25" spans="1:27" s="2" customFormat="1" ht="12.75">
      <c r="A25" s="16" t="s">
        <v>85</v>
      </c>
      <c r="B25" s="18" t="s">
        <v>31</v>
      </c>
      <c r="C25" s="21" t="str">
        <f t="shared" si="0"/>
        <v>-</v>
      </c>
      <c r="D25" s="25">
        <v>1</v>
      </c>
      <c r="E25" s="26">
        <f t="shared" si="2"/>
        <v>22.7</v>
      </c>
      <c r="F25" s="31">
        <v>0.0020833333333333333</v>
      </c>
      <c r="G25" s="32">
        <f>G24+3/24/60</f>
        <v>0.027083333333333327</v>
      </c>
      <c r="H25" s="37">
        <f>H24+3/24/60</f>
        <v>0.6819444444444444</v>
      </c>
      <c r="J25" s="16" t="s">
        <v>28</v>
      </c>
      <c r="K25" s="18" t="s">
        <v>31</v>
      </c>
      <c r="L25" s="21">
        <f t="shared" si="1"/>
        <v>43.20000000000001</v>
      </c>
      <c r="M25" s="25">
        <v>3.6</v>
      </c>
      <c r="N25" s="26">
        <f t="shared" si="3"/>
        <v>25.199999999999996</v>
      </c>
      <c r="O25" s="31">
        <v>0.003472222222222222</v>
      </c>
      <c r="P25" s="32">
        <f>P24+5/24/60</f>
        <v>0.027777777777777773</v>
      </c>
      <c r="Q25" s="37">
        <f>Q24+5/24/60</f>
        <v>0.3076388888888888</v>
      </c>
      <c r="W25"/>
      <c r="X25"/>
      <c r="Y25"/>
      <c r="Z25"/>
      <c r="AA25"/>
    </row>
    <row r="26" spans="1:27" s="2" customFormat="1" ht="12.75">
      <c r="A26" s="16" t="s">
        <v>86</v>
      </c>
      <c r="B26" s="18" t="s">
        <v>31</v>
      </c>
      <c r="C26" s="21" t="str">
        <f t="shared" si="0"/>
        <v>-</v>
      </c>
      <c r="D26" s="25">
        <v>0.7</v>
      </c>
      <c r="E26" s="26">
        <f t="shared" si="2"/>
        <v>23.4</v>
      </c>
      <c r="F26" s="31">
        <v>0.001388888888888889</v>
      </c>
      <c r="G26" s="32">
        <f t="shared" si="5"/>
        <v>0.028472222222222215</v>
      </c>
      <c r="H26" s="37">
        <f t="shared" si="5"/>
        <v>0.6833333333333332</v>
      </c>
      <c r="J26" s="16" t="s">
        <v>37</v>
      </c>
      <c r="K26" s="18" t="s">
        <v>31</v>
      </c>
      <c r="L26" s="21" t="str">
        <f t="shared" si="1"/>
        <v>-</v>
      </c>
      <c r="M26" s="25">
        <v>1</v>
      </c>
      <c r="N26" s="26">
        <f t="shared" si="3"/>
        <v>26.199999999999996</v>
      </c>
      <c r="O26" s="31">
        <v>0.0020833333333333333</v>
      </c>
      <c r="P26" s="32">
        <f>P25+3/24/60</f>
        <v>0.029861111111111106</v>
      </c>
      <c r="Q26" s="37">
        <f>Q25+3/24/60</f>
        <v>0.3097222222222221</v>
      </c>
      <c r="W26"/>
      <c r="X26"/>
      <c r="Y26"/>
      <c r="Z26"/>
      <c r="AA26"/>
    </row>
    <row r="27" spans="1:27" s="2" customFormat="1" ht="12.75">
      <c r="A27" s="16" t="s">
        <v>87</v>
      </c>
      <c r="B27" s="18" t="s">
        <v>31</v>
      </c>
      <c r="C27" s="21" t="str">
        <f t="shared" si="0"/>
        <v>-</v>
      </c>
      <c r="D27" s="25">
        <v>1.6</v>
      </c>
      <c r="E27" s="26">
        <f t="shared" si="2"/>
        <v>25</v>
      </c>
      <c r="F27" s="31">
        <v>0.0020833333333333333</v>
      </c>
      <c r="G27" s="32">
        <f>G26+3/24/60</f>
        <v>0.030555555555555548</v>
      </c>
      <c r="H27" s="37">
        <f>H26+3/24/60</f>
        <v>0.6854166666666666</v>
      </c>
      <c r="J27" s="16" t="s">
        <v>38</v>
      </c>
      <c r="K27" s="18" t="s">
        <v>31</v>
      </c>
      <c r="L27" s="21" t="str">
        <f t="shared" si="1"/>
        <v>-</v>
      </c>
      <c r="M27" s="25">
        <v>0.9</v>
      </c>
      <c r="N27" s="26">
        <f t="shared" si="3"/>
        <v>27.099999999999994</v>
      </c>
      <c r="O27" s="31">
        <v>0.001388888888888889</v>
      </c>
      <c r="P27" s="32">
        <f>P26+2/24/60</f>
        <v>0.031249999999999993</v>
      </c>
      <c r="Q27" s="37">
        <f>Q26+2/24/60</f>
        <v>0.311111111111111</v>
      </c>
      <c r="W27"/>
      <c r="X27"/>
      <c r="Y27"/>
      <c r="Z27"/>
      <c r="AA27"/>
    </row>
    <row r="28" spans="1:27" s="2" customFormat="1" ht="13.5" thickBot="1">
      <c r="A28" s="17" t="s">
        <v>88</v>
      </c>
      <c r="B28" s="19" t="s">
        <v>31</v>
      </c>
      <c r="C28" s="22">
        <f t="shared" si="0"/>
        <v>39.6</v>
      </c>
      <c r="D28" s="27">
        <v>3.3</v>
      </c>
      <c r="E28" s="28">
        <f t="shared" si="2"/>
        <v>28.3</v>
      </c>
      <c r="F28" s="33">
        <v>0.003472222222222222</v>
      </c>
      <c r="G28" s="34">
        <f>G27+5/24/60</f>
        <v>0.03402777777777777</v>
      </c>
      <c r="H28" s="38">
        <f>H27+5/24/60</f>
        <v>0.6888888888888888</v>
      </c>
      <c r="J28" s="17" t="s">
        <v>24</v>
      </c>
      <c r="K28" s="19" t="s">
        <v>30</v>
      </c>
      <c r="L28" s="22" t="str">
        <f t="shared" si="1"/>
        <v>-</v>
      </c>
      <c r="M28" s="27">
        <v>1.1</v>
      </c>
      <c r="N28" s="28">
        <f t="shared" si="3"/>
        <v>28.199999999999996</v>
      </c>
      <c r="O28" s="33">
        <v>0.002777777777777778</v>
      </c>
      <c r="P28" s="34">
        <f>P27+4/24/60</f>
        <v>0.03402777777777777</v>
      </c>
      <c r="Q28" s="38">
        <f>Q27+4/24/60</f>
        <v>0.3138888888888888</v>
      </c>
      <c r="W28"/>
      <c r="X28"/>
      <c r="Y28"/>
      <c r="Z28"/>
      <c r="AA28"/>
    </row>
    <row r="29" spans="1:27" s="2" customFormat="1" ht="12.75">
      <c r="A29" s="3"/>
      <c r="B29" s="8"/>
      <c r="C29" s="9"/>
      <c r="D29" s="10"/>
      <c r="E29" s="11"/>
      <c r="F29" s="12"/>
      <c r="G29" s="12"/>
      <c r="H29" s="12"/>
      <c r="J29" s="3"/>
      <c r="K29" s="8"/>
      <c r="L29" s="9"/>
      <c r="M29" s="10"/>
      <c r="N29" s="11"/>
      <c r="O29" s="12"/>
      <c r="P29" s="12"/>
      <c r="Q29" s="12"/>
      <c r="W29"/>
      <c r="X29"/>
      <c r="Y29"/>
      <c r="Z29"/>
      <c r="AA29"/>
    </row>
    <row r="30" spans="1:17" ht="12.75">
      <c r="A30" s="2" t="s">
        <v>34</v>
      </c>
      <c r="J30" s="3"/>
      <c r="K30" s="3"/>
      <c r="L30" s="3"/>
      <c r="M30" s="3"/>
      <c r="N30" s="3"/>
      <c r="O30" s="3"/>
      <c r="P30" s="3"/>
      <c r="Q30" s="3"/>
    </row>
    <row r="32" ht="12.75">
      <c r="A32" s="2" t="s">
        <v>0</v>
      </c>
    </row>
    <row r="33" spans="1:27" s="2" customFormat="1" ht="12.75">
      <c r="A33" s="2" t="s">
        <v>35</v>
      </c>
      <c r="B33" s="1"/>
      <c r="C33" s="1"/>
      <c r="W33"/>
      <c r="X33"/>
      <c r="Y33"/>
      <c r="Z33"/>
      <c r="AA33"/>
    </row>
    <row r="34" spans="1:27" s="2" customFormat="1" ht="12.75">
      <c r="A34" s="2" t="s">
        <v>6</v>
      </c>
      <c r="B34" s="1"/>
      <c r="C34" s="1"/>
      <c r="W34"/>
      <c r="X34"/>
      <c r="Y34"/>
      <c r="Z34"/>
      <c r="AA34"/>
    </row>
    <row r="35" spans="1:27" s="2" customFormat="1" ht="12.75">
      <c r="A35" s="2" t="s">
        <v>36</v>
      </c>
      <c r="B35" s="1"/>
      <c r="C35" s="1"/>
      <c r="W35"/>
      <c r="X35"/>
      <c r="Y35"/>
      <c r="Z35"/>
      <c r="AA35"/>
    </row>
    <row r="36" spans="2:27" s="2" customFormat="1" ht="12.75">
      <c r="B36" s="1"/>
      <c r="C36" s="1"/>
      <c r="E36" s="5"/>
      <c r="F36" s="5"/>
      <c r="W36"/>
      <c r="X36"/>
      <c r="Y36"/>
      <c r="Z36"/>
      <c r="AA36"/>
    </row>
    <row r="37" spans="1:27" s="2" customFormat="1" ht="12.75">
      <c r="A37" s="2" t="s">
        <v>12</v>
      </c>
      <c r="B37" s="1"/>
      <c r="C37" s="1"/>
      <c r="E37" s="5"/>
      <c r="F37" s="5"/>
      <c r="W37"/>
      <c r="X37"/>
      <c r="Y37"/>
      <c r="Z37"/>
      <c r="AA37"/>
    </row>
    <row r="38" spans="1:27" s="2" customFormat="1" ht="12.75">
      <c r="A38" s="2" t="s">
        <v>39</v>
      </c>
      <c r="B38" s="1"/>
      <c r="C38" s="1"/>
      <c r="E38" s="5"/>
      <c r="F38" s="5"/>
      <c r="W38"/>
      <c r="X38"/>
      <c r="Y38"/>
      <c r="Z38"/>
      <c r="AA38"/>
    </row>
    <row r="39" ht="12.75">
      <c r="A39" s="2" t="s">
        <v>41</v>
      </c>
    </row>
  </sheetData>
  <sheetProtection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zoomScalePageLayoutView="0" workbookViewId="0" topLeftCell="A13">
      <selection activeCell="A37" sqref="A37"/>
    </sheetView>
  </sheetViews>
  <sheetFormatPr defaultColWidth="9.140625" defaultRowHeight="12.75"/>
  <cols>
    <col min="1" max="1" width="40.7109375" style="43" customWidth="1"/>
    <col min="2" max="3" width="5.7109375" style="67" customWidth="1"/>
    <col min="4" max="4" width="6.421875" style="43" customWidth="1"/>
    <col min="5" max="9" width="5.7109375" style="43" customWidth="1"/>
    <col min="10" max="13" width="6.7109375" style="43" customWidth="1"/>
    <col min="14" max="14" width="1.1484375" style="43" customWidth="1"/>
    <col min="15" max="15" width="37.8515625" style="43" customWidth="1"/>
    <col min="16" max="21" width="5.7109375" style="43" customWidth="1"/>
    <col min="22" max="27" width="6.7109375" style="43" customWidth="1"/>
    <col min="28" max="28" width="9.140625" style="43" customWidth="1"/>
    <col min="29" max="16384" width="9.140625" style="62" customWidth="1"/>
  </cols>
  <sheetData>
    <row r="1" spans="1:13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">
      <c r="A3" s="42" t="s">
        <v>15</v>
      </c>
      <c r="B3" s="42" t="s">
        <v>17</v>
      </c>
      <c r="C3" s="61"/>
      <c r="D3" s="42" t="s">
        <v>234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2">
      <c r="A4" s="42" t="s">
        <v>16</v>
      </c>
      <c r="B4" s="42" t="s">
        <v>18</v>
      </c>
      <c r="C4" s="61"/>
      <c r="D4" s="149">
        <v>966910</v>
      </c>
      <c r="E4" s="149"/>
      <c r="F4" s="42"/>
      <c r="G4" s="42"/>
      <c r="H4" s="42"/>
      <c r="I4" s="42"/>
      <c r="J4" s="42"/>
      <c r="K4" s="42"/>
      <c r="L4" s="42"/>
      <c r="M4" s="42"/>
    </row>
    <row r="5" spans="1:28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s="64" customFormat="1" ht="10.5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64" customFormat="1" ht="12.75" customHeight="1">
      <c r="A7" s="41" t="s">
        <v>19</v>
      </c>
      <c r="B7" s="150" t="s">
        <v>33</v>
      </c>
      <c r="C7" s="150" t="s">
        <v>29</v>
      </c>
      <c r="D7" s="150" t="s">
        <v>20</v>
      </c>
      <c r="E7" s="150" t="s">
        <v>21</v>
      </c>
      <c r="F7" s="150" t="s">
        <v>22</v>
      </c>
      <c r="G7" s="151" t="s">
        <v>23</v>
      </c>
      <c r="H7" s="45" t="s">
        <v>1</v>
      </c>
      <c r="I7" s="45" t="s">
        <v>237</v>
      </c>
      <c r="J7" s="50" t="s">
        <v>1</v>
      </c>
      <c r="K7" s="50" t="s">
        <v>237</v>
      </c>
      <c r="L7" s="50" t="s">
        <v>1</v>
      </c>
      <c r="M7" s="50" t="s">
        <v>1</v>
      </c>
      <c r="N7" s="57"/>
      <c r="O7" s="41" t="s">
        <v>19</v>
      </c>
      <c r="P7" s="150" t="s">
        <v>33</v>
      </c>
      <c r="Q7" s="150" t="s">
        <v>29</v>
      </c>
      <c r="R7" s="150" t="s">
        <v>20</v>
      </c>
      <c r="S7" s="150" t="s">
        <v>21</v>
      </c>
      <c r="T7" s="150" t="s">
        <v>22</v>
      </c>
      <c r="U7" s="150" t="s">
        <v>23</v>
      </c>
      <c r="V7" s="50" t="s">
        <v>1</v>
      </c>
      <c r="W7" s="50" t="s">
        <v>1</v>
      </c>
      <c r="X7" s="50" t="s">
        <v>237</v>
      </c>
      <c r="Y7" s="50" t="s">
        <v>1</v>
      </c>
      <c r="Z7" s="50" t="s">
        <v>1</v>
      </c>
      <c r="AA7" s="50" t="s">
        <v>237</v>
      </c>
      <c r="AB7" s="44"/>
    </row>
    <row r="8" spans="1:28" s="64" customFormat="1" ht="10.5">
      <c r="A8" s="41" t="s">
        <v>2</v>
      </c>
      <c r="B8" s="150"/>
      <c r="C8" s="150"/>
      <c r="D8" s="150"/>
      <c r="E8" s="150"/>
      <c r="F8" s="150"/>
      <c r="G8" s="151"/>
      <c r="H8" s="45" t="s">
        <v>4</v>
      </c>
      <c r="I8" s="45" t="s">
        <v>4</v>
      </c>
      <c r="J8" s="41" t="s">
        <v>4</v>
      </c>
      <c r="K8" s="41" t="s">
        <v>4</v>
      </c>
      <c r="L8" s="41" t="s">
        <v>4</v>
      </c>
      <c r="M8" s="41" t="s">
        <v>4</v>
      </c>
      <c r="N8" s="57"/>
      <c r="O8" s="41" t="s">
        <v>2</v>
      </c>
      <c r="P8" s="150"/>
      <c r="Q8" s="150"/>
      <c r="R8" s="150"/>
      <c r="S8" s="150"/>
      <c r="T8" s="150"/>
      <c r="U8" s="150"/>
      <c r="V8" s="41" t="s">
        <v>4</v>
      </c>
      <c r="W8" s="41" t="s">
        <v>4</v>
      </c>
      <c r="X8" s="41" t="s">
        <v>4</v>
      </c>
      <c r="Y8" s="41" t="s">
        <v>4</v>
      </c>
      <c r="Z8" s="41" t="s">
        <v>4</v>
      </c>
      <c r="AA8" s="41" t="s">
        <v>4</v>
      </c>
      <c r="AB8" s="44"/>
    </row>
    <row r="9" spans="1:28" s="64" customFormat="1" ht="10.5">
      <c r="A9" s="41" t="s">
        <v>5</v>
      </c>
      <c r="B9" s="150"/>
      <c r="C9" s="150"/>
      <c r="D9" s="150"/>
      <c r="E9" s="150"/>
      <c r="F9" s="150"/>
      <c r="G9" s="151"/>
      <c r="H9" s="45"/>
      <c r="I9" s="45"/>
      <c r="J9" s="45"/>
      <c r="K9" s="45"/>
      <c r="L9" s="45"/>
      <c r="M9" s="45"/>
      <c r="N9" s="57"/>
      <c r="O9" s="41" t="s">
        <v>5</v>
      </c>
      <c r="P9" s="150"/>
      <c r="Q9" s="150"/>
      <c r="R9" s="150"/>
      <c r="S9" s="150"/>
      <c r="T9" s="150"/>
      <c r="U9" s="150"/>
      <c r="V9" s="45"/>
      <c r="W9" s="45"/>
      <c r="X9" s="45"/>
      <c r="Y9" s="45"/>
      <c r="Z9" s="45"/>
      <c r="AA9" s="45"/>
      <c r="AB9" s="44"/>
    </row>
    <row r="10" spans="1:28" s="64" customFormat="1" ht="10.5">
      <c r="A10" s="57" t="s">
        <v>199</v>
      </c>
      <c r="B10" s="58" t="s">
        <v>30</v>
      </c>
      <c r="C10" s="60" t="str">
        <f aca="true" t="shared" si="0" ref="C10:C53">IF(D10&gt;0.2,D10/F10/24,"-")</f>
        <v>-</v>
      </c>
      <c r="D10" s="46">
        <v>0</v>
      </c>
      <c r="E10" s="59">
        <v>0</v>
      </c>
      <c r="F10" s="48">
        <v>0</v>
      </c>
      <c r="G10" s="69">
        <v>0</v>
      </c>
      <c r="H10" s="48">
        <v>0.25</v>
      </c>
      <c r="I10" s="48">
        <v>0.3333333333333333</v>
      </c>
      <c r="J10" s="49">
        <v>0.4270833333333333</v>
      </c>
      <c r="K10" s="49">
        <v>0.5</v>
      </c>
      <c r="L10" s="49">
        <v>0.59375</v>
      </c>
      <c r="M10" s="49">
        <v>0.6875</v>
      </c>
      <c r="N10" s="57"/>
      <c r="O10" s="57" t="s">
        <v>223</v>
      </c>
      <c r="P10" s="58" t="s">
        <v>31</v>
      </c>
      <c r="Q10" s="60" t="str">
        <f aca="true" t="shared" si="1" ref="Q10:Q53">IF(R10&gt;0.2,R10/T10/24,"-")</f>
        <v>-</v>
      </c>
      <c r="R10" s="46">
        <v>0</v>
      </c>
      <c r="S10" s="59">
        <v>0</v>
      </c>
      <c r="T10" s="48">
        <v>0</v>
      </c>
      <c r="U10" s="48">
        <v>0</v>
      </c>
      <c r="V10" s="48">
        <v>0.25</v>
      </c>
      <c r="W10" s="48">
        <v>0.3333333333333333</v>
      </c>
      <c r="X10" s="48">
        <v>0.4270833333333333</v>
      </c>
      <c r="Y10" s="48">
        <v>0.5</v>
      </c>
      <c r="Z10" s="48">
        <v>0.59375</v>
      </c>
      <c r="AA10" s="48">
        <v>0.6875</v>
      </c>
      <c r="AB10" s="44"/>
    </row>
    <row r="11" spans="1:28" s="64" customFormat="1" ht="10.5">
      <c r="A11" s="57" t="s">
        <v>200</v>
      </c>
      <c r="B11" s="58" t="s">
        <v>31</v>
      </c>
      <c r="C11" s="60">
        <f t="shared" si="0"/>
        <v>16.5</v>
      </c>
      <c r="D11" s="46">
        <v>1.1</v>
      </c>
      <c r="E11" s="59">
        <f>D11+E10</f>
        <v>1.1</v>
      </c>
      <c r="F11" s="48">
        <v>0.002777777777777778</v>
      </c>
      <c r="G11" s="69">
        <f>G10+F11</f>
        <v>0.002777777777777778</v>
      </c>
      <c r="H11" s="48">
        <f>H10+F11</f>
        <v>0.25277777777777777</v>
      </c>
      <c r="I11" s="48">
        <f>I10+F11</f>
        <v>0.3361111111111111</v>
      </c>
      <c r="J11" s="48">
        <f>J10+F11</f>
        <v>0.4298611111111111</v>
      </c>
      <c r="K11" s="48">
        <f aca="true" t="shared" si="2" ref="K11:K53">K10+F11</f>
        <v>0.5027777777777778</v>
      </c>
      <c r="L11" s="48">
        <f aca="true" t="shared" si="3" ref="L11:L53">L10+F11</f>
        <v>0.5965277777777778</v>
      </c>
      <c r="M11" s="48">
        <f aca="true" t="shared" si="4" ref="M11:M53">M10+F11</f>
        <v>0.6902777777777778</v>
      </c>
      <c r="N11" s="57"/>
      <c r="O11" s="57" t="s">
        <v>230</v>
      </c>
      <c r="P11" s="58" t="s">
        <v>31</v>
      </c>
      <c r="Q11" s="60">
        <f t="shared" si="1"/>
        <v>33</v>
      </c>
      <c r="R11" s="46">
        <v>1.1</v>
      </c>
      <c r="S11" s="59">
        <f>R11+S10</f>
        <v>1.1</v>
      </c>
      <c r="T11" s="48">
        <v>0.001388888888888889</v>
      </c>
      <c r="U11" s="48">
        <f>U10+T11</f>
        <v>0.001388888888888889</v>
      </c>
      <c r="V11" s="48">
        <f>V10+T11</f>
        <v>0.2513888888888889</v>
      </c>
      <c r="W11" s="48">
        <f>W10+T11</f>
        <v>0.3347222222222222</v>
      </c>
      <c r="X11" s="48">
        <f>X10+T11</f>
        <v>0.4284722222222222</v>
      </c>
      <c r="Y11" s="48">
        <f>Y10+T11</f>
        <v>0.5013888888888889</v>
      </c>
      <c r="Z11" s="48">
        <f>Z10+T11</f>
        <v>0.5951388888888889</v>
      </c>
      <c r="AA11" s="48">
        <f>AA10+T11</f>
        <v>0.6888888888888889</v>
      </c>
      <c r="AB11" s="44"/>
    </row>
    <row r="12" spans="1:33" s="44" customFormat="1" ht="10.5">
      <c r="A12" s="57" t="s">
        <v>201</v>
      </c>
      <c r="B12" s="58" t="s">
        <v>31</v>
      </c>
      <c r="C12" s="60">
        <f t="shared" si="0"/>
        <v>35.99999999999999</v>
      </c>
      <c r="D12" s="46">
        <v>0.6</v>
      </c>
      <c r="E12" s="59">
        <f aca="true" t="shared" si="5" ref="E12:E53">D12+E11</f>
        <v>1.7000000000000002</v>
      </c>
      <c r="F12" s="48">
        <v>0.0006944444444444445</v>
      </c>
      <c r="G12" s="69">
        <f aca="true" t="shared" si="6" ref="G12:G53">G11+F12</f>
        <v>0.0034722222222222225</v>
      </c>
      <c r="H12" s="48">
        <f aca="true" t="shared" si="7" ref="H12:H53">H11+F12</f>
        <v>0.2534722222222222</v>
      </c>
      <c r="I12" s="48">
        <f aca="true" t="shared" si="8" ref="I12:I53">I11+F12</f>
        <v>0.3368055555555555</v>
      </c>
      <c r="J12" s="48">
        <f aca="true" t="shared" si="9" ref="J12:J53">J11+F12</f>
        <v>0.4305555555555555</v>
      </c>
      <c r="K12" s="48">
        <f t="shared" si="2"/>
        <v>0.5034722222222222</v>
      </c>
      <c r="L12" s="48">
        <f t="shared" si="3"/>
        <v>0.5972222222222222</v>
      </c>
      <c r="M12" s="48">
        <f t="shared" si="4"/>
        <v>0.6909722222222222</v>
      </c>
      <c r="N12" s="57"/>
      <c r="O12" s="57" t="s">
        <v>222</v>
      </c>
      <c r="P12" s="58" t="s">
        <v>31</v>
      </c>
      <c r="Q12" s="60">
        <f t="shared" si="1"/>
        <v>20.999999999999996</v>
      </c>
      <c r="R12" s="46">
        <v>0.7</v>
      </c>
      <c r="S12" s="59">
        <f aca="true" t="shared" si="10" ref="S12:S53">R12+S11</f>
        <v>1.8</v>
      </c>
      <c r="T12" s="48">
        <v>0.001388888888888889</v>
      </c>
      <c r="U12" s="48">
        <f aca="true" t="shared" si="11" ref="U12:U53">U11+T12</f>
        <v>0.002777777777777778</v>
      </c>
      <c r="V12" s="48">
        <f aca="true" t="shared" si="12" ref="V12:V53">V11+T12</f>
        <v>0.25277777777777777</v>
      </c>
      <c r="W12" s="48">
        <f aca="true" t="shared" si="13" ref="W12:W53">W11+T12</f>
        <v>0.3361111111111111</v>
      </c>
      <c r="X12" s="48">
        <f aca="true" t="shared" si="14" ref="X12:X53">X11+T12</f>
        <v>0.4298611111111111</v>
      </c>
      <c r="Y12" s="48">
        <f aca="true" t="shared" si="15" ref="Y12:Y53">Y11+T12</f>
        <v>0.5027777777777778</v>
      </c>
      <c r="Z12" s="48">
        <f aca="true" t="shared" si="16" ref="Z12:Z53">Z11+T12</f>
        <v>0.5965277777777778</v>
      </c>
      <c r="AA12" s="48">
        <f aca="true" t="shared" si="17" ref="AA12:AA53">AA11+T12</f>
        <v>0.6902777777777778</v>
      </c>
      <c r="AC12" s="64"/>
      <c r="AD12" s="64"/>
      <c r="AE12" s="64"/>
      <c r="AF12" s="64"/>
      <c r="AG12" s="64"/>
    </row>
    <row r="13" spans="1:33" s="44" customFormat="1" ht="10.5">
      <c r="A13" s="57" t="s">
        <v>188</v>
      </c>
      <c r="B13" s="58" t="s">
        <v>31</v>
      </c>
      <c r="C13" s="60">
        <f t="shared" si="0"/>
        <v>30</v>
      </c>
      <c r="D13" s="46">
        <v>1.5</v>
      </c>
      <c r="E13" s="59">
        <f t="shared" si="5"/>
        <v>3.2</v>
      </c>
      <c r="F13" s="48">
        <v>0.0020833333333333333</v>
      </c>
      <c r="G13" s="69">
        <f t="shared" si="6"/>
        <v>0.005555555555555556</v>
      </c>
      <c r="H13" s="48">
        <f t="shared" si="7"/>
        <v>0.25555555555555554</v>
      </c>
      <c r="I13" s="48">
        <f t="shared" si="8"/>
        <v>0.33888888888888885</v>
      </c>
      <c r="J13" s="48">
        <f t="shared" si="9"/>
        <v>0.43263888888888885</v>
      </c>
      <c r="K13" s="48">
        <f t="shared" si="2"/>
        <v>0.5055555555555555</v>
      </c>
      <c r="L13" s="48">
        <f t="shared" si="3"/>
        <v>0.5993055555555555</v>
      </c>
      <c r="M13" s="48">
        <f t="shared" si="4"/>
        <v>0.6930555555555555</v>
      </c>
      <c r="N13" s="57"/>
      <c r="O13" s="57" t="s">
        <v>221</v>
      </c>
      <c r="P13" s="58" t="s">
        <v>32</v>
      </c>
      <c r="Q13" s="60">
        <f t="shared" si="1"/>
        <v>41.99999999999999</v>
      </c>
      <c r="R13" s="46">
        <v>0.7</v>
      </c>
      <c r="S13" s="59">
        <f t="shared" si="10"/>
        <v>2.5</v>
      </c>
      <c r="T13" s="48">
        <v>0.0006944444444444445</v>
      </c>
      <c r="U13" s="48">
        <f t="shared" si="11"/>
        <v>0.0034722222222222225</v>
      </c>
      <c r="V13" s="48">
        <f t="shared" si="12"/>
        <v>0.2534722222222222</v>
      </c>
      <c r="W13" s="48">
        <f t="shared" si="13"/>
        <v>0.3368055555555555</v>
      </c>
      <c r="X13" s="48">
        <f t="shared" si="14"/>
        <v>0.4305555555555555</v>
      </c>
      <c r="Y13" s="48">
        <f t="shared" si="15"/>
        <v>0.5034722222222222</v>
      </c>
      <c r="Z13" s="48">
        <f t="shared" si="16"/>
        <v>0.5972222222222222</v>
      </c>
      <c r="AA13" s="48">
        <f t="shared" si="17"/>
        <v>0.6909722222222222</v>
      </c>
      <c r="AC13" s="64"/>
      <c r="AD13" s="64"/>
      <c r="AE13" s="64"/>
      <c r="AF13" s="64"/>
      <c r="AG13" s="64"/>
    </row>
    <row r="14" spans="1:33" s="44" customFormat="1" ht="10.5">
      <c r="A14" s="57" t="s">
        <v>189</v>
      </c>
      <c r="B14" s="58" t="s">
        <v>31</v>
      </c>
      <c r="C14" s="60">
        <f t="shared" si="0"/>
        <v>30</v>
      </c>
      <c r="D14" s="46">
        <v>1.5</v>
      </c>
      <c r="E14" s="59">
        <f t="shared" si="5"/>
        <v>4.7</v>
      </c>
      <c r="F14" s="48">
        <v>0.0020833333333333333</v>
      </c>
      <c r="G14" s="69">
        <f t="shared" si="6"/>
        <v>0.0076388888888888895</v>
      </c>
      <c r="H14" s="48">
        <f t="shared" si="7"/>
        <v>0.25763888888888886</v>
      </c>
      <c r="I14" s="48">
        <f t="shared" si="8"/>
        <v>0.3409722222222222</v>
      </c>
      <c r="J14" s="48">
        <f t="shared" si="9"/>
        <v>0.4347222222222222</v>
      </c>
      <c r="K14" s="48">
        <f t="shared" si="2"/>
        <v>0.5076388888888889</v>
      </c>
      <c r="L14" s="48">
        <f t="shared" si="3"/>
        <v>0.6013888888888889</v>
      </c>
      <c r="M14" s="48">
        <f t="shared" si="4"/>
        <v>0.6951388888888889</v>
      </c>
      <c r="N14" s="57"/>
      <c r="O14" s="57" t="s">
        <v>220</v>
      </c>
      <c r="P14" s="58" t="s">
        <v>32</v>
      </c>
      <c r="Q14" s="60">
        <f t="shared" si="1"/>
        <v>34</v>
      </c>
      <c r="R14" s="60">
        <v>1.7</v>
      </c>
      <c r="S14" s="59">
        <f t="shared" si="10"/>
        <v>4.2</v>
      </c>
      <c r="T14" s="48">
        <v>0.0020833333333333333</v>
      </c>
      <c r="U14" s="48">
        <f t="shared" si="11"/>
        <v>0.005555555555555556</v>
      </c>
      <c r="V14" s="48">
        <f t="shared" si="12"/>
        <v>0.25555555555555554</v>
      </c>
      <c r="W14" s="48">
        <f t="shared" si="13"/>
        <v>0.33888888888888885</v>
      </c>
      <c r="X14" s="48">
        <f t="shared" si="14"/>
        <v>0.43263888888888885</v>
      </c>
      <c r="Y14" s="48">
        <f t="shared" si="15"/>
        <v>0.5055555555555555</v>
      </c>
      <c r="Z14" s="48">
        <f t="shared" si="16"/>
        <v>0.5993055555555555</v>
      </c>
      <c r="AA14" s="48">
        <f t="shared" si="17"/>
        <v>0.6930555555555555</v>
      </c>
      <c r="AC14" s="64"/>
      <c r="AD14" s="64"/>
      <c r="AE14" s="64"/>
      <c r="AF14" s="64"/>
      <c r="AG14" s="64"/>
    </row>
    <row r="15" spans="1:33" s="44" customFormat="1" ht="10.5">
      <c r="A15" s="57" t="s">
        <v>190</v>
      </c>
      <c r="B15" s="58" t="s">
        <v>31</v>
      </c>
      <c r="C15" s="60">
        <f t="shared" si="0"/>
        <v>30</v>
      </c>
      <c r="D15" s="46">
        <v>1</v>
      </c>
      <c r="E15" s="59">
        <f t="shared" si="5"/>
        <v>5.7</v>
      </c>
      <c r="F15" s="48">
        <v>0.001388888888888889</v>
      </c>
      <c r="G15" s="69">
        <f t="shared" si="6"/>
        <v>0.009027777777777779</v>
      </c>
      <c r="H15" s="48">
        <f t="shared" si="7"/>
        <v>0.25902777777777775</v>
      </c>
      <c r="I15" s="48">
        <f t="shared" si="8"/>
        <v>0.34236111111111106</v>
      </c>
      <c r="J15" s="48">
        <f t="shared" si="9"/>
        <v>0.43611111111111106</v>
      </c>
      <c r="K15" s="48">
        <f t="shared" si="2"/>
        <v>0.5090277777777777</v>
      </c>
      <c r="L15" s="48">
        <f t="shared" si="3"/>
        <v>0.6027777777777777</v>
      </c>
      <c r="M15" s="48">
        <f t="shared" si="4"/>
        <v>0.6965277777777777</v>
      </c>
      <c r="N15" s="57"/>
      <c r="O15" s="57" t="s">
        <v>228</v>
      </c>
      <c r="P15" s="58" t="s">
        <v>32</v>
      </c>
      <c r="Q15" s="60">
        <f t="shared" si="1"/>
        <v>35.99999999999999</v>
      </c>
      <c r="R15" s="46">
        <v>0.6</v>
      </c>
      <c r="S15" s="59">
        <f t="shared" si="10"/>
        <v>4.8</v>
      </c>
      <c r="T15" s="48">
        <v>0.0006944444444444445</v>
      </c>
      <c r="U15" s="48">
        <f t="shared" si="11"/>
        <v>0.00625</v>
      </c>
      <c r="V15" s="48">
        <f t="shared" si="12"/>
        <v>0.25625</v>
      </c>
      <c r="W15" s="48">
        <f t="shared" si="13"/>
        <v>0.3395833333333333</v>
      </c>
      <c r="X15" s="48">
        <f t="shared" si="14"/>
        <v>0.4333333333333333</v>
      </c>
      <c r="Y15" s="48">
        <f t="shared" si="15"/>
        <v>0.50625</v>
      </c>
      <c r="Z15" s="48">
        <f t="shared" si="16"/>
        <v>0.6</v>
      </c>
      <c r="AA15" s="48">
        <f t="shared" si="17"/>
        <v>0.69375</v>
      </c>
      <c r="AC15" s="64"/>
      <c r="AD15" s="64"/>
      <c r="AE15" s="64"/>
      <c r="AF15" s="64"/>
      <c r="AG15" s="64"/>
    </row>
    <row r="16" spans="1:33" s="44" customFormat="1" ht="10.5">
      <c r="A16" s="57" t="s">
        <v>191</v>
      </c>
      <c r="B16" s="58" t="s">
        <v>31</v>
      </c>
      <c r="C16" s="60">
        <f t="shared" si="0"/>
        <v>27</v>
      </c>
      <c r="D16" s="46">
        <v>0.9</v>
      </c>
      <c r="E16" s="59">
        <f t="shared" si="5"/>
        <v>6.6000000000000005</v>
      </c>
      <c r="F16" s="48">
        <v>0.001388888888888889</v>
      </c>
      <c r="G16" s="69">
        <f t="shared" si="6"/>
        <v>0.010416666666666668</v>
      </c>
      <c r="H16" s="48">
        <f t="shared" si="7"/>
        <v>0.26041666666666663</v>
      </c>
      <c r="I16" s="48">
        <f t="shared" si="8"/>
        <v>0.34374999999999994</v>
      </c>
      <c r="J16" s="48">
        <f t="shared" si="9"/>
        <v>0.43749999999999994</v>
      </c>
      <c r="K16" s="48">
        <f t="shared" si="2"/>
        <v>0.5104166666666666</v>
      </c>
      <c r="L16" s="48">
        <f t="shared" si="3"/>
        <v>0.6041666666666666</v>
      </c>
      <c r="M16" s="48">
        <f t="shared" si="4"/>
        <v>0.6979166666666666</v>
      </c>
      <c r="N16" s="57"/>
      <c r="O16" s="57" t="s">
        <v>229</v>
      </c>
      <c r="P16" s="58" t="s">
        <v>32</v>
      </c>
      <c r="Q16" s="60">
        <f t="shared" si="1"/>
        <v>35.99999999999999</v>
      </c>
      <c r="R16" s="46">
        <v>0.6</v>
      </c>
      <c r="S16" s="59">
        <f t="shared" si="10"/>
        <v>5.3999999999999995</v>
      </c>
      <c r="T16" s="48">
        <v>0.0006944444444444445</v>
      </c>
      <c r="U16" s="48">
        <f t="shared" si="11"/>
        <v>0.006944444444444445</v>
      </c>
      <c r="V16" s="48">
        <f t="shared" si="12"/>
        <v>0.2569444444444444</v>
      </c>
      <c r="W16" s="48">
        <f t="shared" si="13"/>
        <v>0.34027777777777773</v>
      </c>
      <c r="X16" s="48">
        <f t="shared" si="14"/>
        <v>0.43402777777777773</v>
      </c>
      <c r="Y16" s="48">
        <f t="shared" si="15"/>
        <v>0.5069444444444444</v>
      </c>
      <c r="Z16" s="48">
        <f t="shared" si="16"/>
        <v>0.6006944444444444</v>
      </c>
      <c r="AA16" s="48">
        <f t="shared" si="17"/>
        <v>0.6944444444444444</v>
      </c>
      <c r="AC16" s="64"/>
      <c r="AD16" s="64"/>
      <c r="AE16" s="64"/>
      <c r="AF16" s="64"/>
      <c r="AG16" s="64"/>
    </row>
    <row r="17" spans="1:33" s="44" customFormat="1" ht="10.5">
      <c r="A17" s="57" t="s">
        <v>192</v>
      </c>
      <c r="B17" s="58" t="s">
        <v>31</v>
      </c>
      <c r="C17" s="60">
        <f t="shared" si="0"/>
        <v>30</v>
      </c>
      <c r="D17" s="46">
        <v>1.5</v>
      </c>
      <c r="E17" s="59">
        <f t="shared" si="5"/>
        <v>8.100000000000001</v>
      </c>
      <c r="F17" s="48">
        <v>0.0020833333333333333</v>
      </c>
      <c r="G17" s="69">
        <f t="shared" si="6"/>
        <v>0.0125</v>
      </c>
      <c r="H17" s="48">
        <f t="shared" si="7"/>
        <v>0.26249999999999996</v>
      </c>
      <c r="I17" s="48">
        <f t="shared" si="8"/>
        <v>0.34583333333333327</v>
      </c>
      <c r="J17" s="48">
        <f t="shared" si="9"/>
        <v>0.43958333333333327</v>
      </c>
      <c r="K17" s="48">
        <f t="shared" si="2"/>
        <v>0.5125</v>
      </c>
      <c r="L17" s="48">
        <f t="shared" si="3"/>
        <v>0.60625</v>
      </c>
      <c r="M17" s="48">
        <f t="shared" si="4"/>
        <v>0.7</v>
      </c>
      <c r="N17" s="57"/>
      <c r="O17" s="57" t="s">
        <v>231</v>
      </c>
      <c r="P17" s="58" t="s">
        <v>32</v>
      </c>
      <c r="Q17" s="60">
        <f t="shared" si="1"/>
        <v>27</v>
      </c>
      <c r="R17" s="46">
        <v>0.9</v>
      </c>
      <c r="S17" s="59">
        <f t="shared" si="10"/>
        <v>6.3</v>
      </c>
      <c r="T17" s="48">
        <v>0.001388888888888889</v>
      </c>
      <c r="U17" s="48">
        <f t="shared" si="11"/>
        <v>0.008333333333333333</v>
      </c>
      <c r="V17" s="48">
        <f t="shared" si="12"/>
        <v>0.2583333333333333</v>
      </c>
      <c r="W17" s="48">
        <f t="shared" si="13"/>
        <v>0.3416666666666666</v>
      </c>
      <c r="X17" s="48">
        <f t="shared" si="14"/>
        <v>0.4354166666666666</v>
      </c>
      <c r="Y17" s="48">
        <f t="shared" si="15"/>
        <v>0.5083333333333333</v>
      </c>
      <c r="Z17" s="48">
        <f t="shared" si="16"/>
        <v>0.6020833333333333</v>
      </c>
      <c r="AA17" s="48">
        <f t="shared" si="17"/>
        <v>0.6958333333333333</v>
      </c>
      <c r="AC17" s="64"/>
      <c r="AD17" s="64"/>
      <c r="AE17" s="64"/>
      <c r="AF17" s="64"/>
      <c r="AG17" s="64"/>
    </row>
    <row r="18" spans="1:33" s="44" customFormat="1" ht="10.5">
      <c r="A18" s="57" t="s">
        <v>194</v>
      </c>
      <c r="B18" s="58" t="s">
        <v>31</v>
      </c>
      <c r="C18" s="60">
        <f>IF(D18&gt;0.2,D18/F18/24,"-")</f>
        <v>39</v>
      </c>
      <c r="D18" s="46">
        <v>1.3</v>
      </c>
      <c r="E18" s="59">
        <f t="shared" si="5"/>
        <v>9.400000000000002</v>
      </c>
      <c r="F18" s="48">
        <v>0.001388888888888889</v>
      </c>
      <c r="G18" s="69">
        <f t="shared" si="6"/>
        <v>0.01388888888888889</v>
      </c>
      <c r="H18" s="48">
        <f t="shared" si="7"/>
        <v>0.26388888888888884</v>
      </c>
      <c r="I18" s="48">
        <f t="shared" si="8"/>
        <v>0.34722222222222215</v>
      </c>
      <c r="J18" s="48">
        <f t="shared" si="9"/>
        <v>0.44097222222222215</v>
      </c>
      <c r="K18" s="48">
        <f t="shared" si="2"/>
        <v>0.5138888888888888</v>
      </c>
      <c r="L18" s="48">
        <f t="shared" si="3"/>
        <v>0.6076388888888888</v>
      </c>
      <c r="M18" s="48">
        <f t="shared" si="4"/>
        <v>0.7013888888888888</v>
      </c>
      <c r="N18" s="57"/>
      <c r="O18" s="57" t="s">
        <v>232</v>
      </c>
      <c r="P18" s="58" t="s">
        <v>32</v>
      </c>
      <c r="Q18" s="60">
        <f t="shared" si="1"/>
        <v>41.99999999999999</v>
      </c>
      <c r="R18" s="46">
        <v>0.7</v>
      </c>
      <c r="S18" s="59">
        <f t="shared" si="10"/>
        <v>7</v>
      </c>
      <c r="T18" s="48">
        <v>0.0006944444444444445</v>
      </c>
      <c r="U18" s="48">
        <f t="shared" si="11"/>
        <v>0.009027777777777777</v>
      </c>
      <c r="V18" s="48">
        <f t="shared" si="12"/>
        <v>0.25902777777777775</v>
      </c>
      <c r="W18" s="48">
        <f t="shared" si="13"/>
        <v>0.34236111111111106</v>
      </c>
      <c r="X18" s="48">
        <f t="shared" si="14"/>
        <v>0.43611111111111106</v>
      </c>
      <c r="Y18" s="48">
        <f t="shared" si="15"/>
        <v>0.5090277777777777</v>
      </c>
      <c r="Z18" s="48">
        <f t="shared" si="16"/>
        <v>0.6027777777777777</v>
      </c>
      <c r="AA18" s="48">
        <f t="shared" si="17"/>
        <v>0.6965277777777777</v>
      </c>
      <c r="AC18" s="64"/>
      <c r="AD18" s="64"/>
      <c r="AE18" s="64"/>
      <c r="AF18" s="64"/>
      <c r="AG18" s="64"/>
    </row>
    <row r="19" spans="1:33" s="44" customFormat="1" ht="10.5">
      <c r="A19" s="57" t="s">
        <v>196</v>
      </c>
      <c r="B19" s="58" t="s">
        <v>31</v>
      </c>
      <c r="C19" s="60">
        <f t="shared" si="0"/>
        <v>31.5</v>
      </c>
      <c r="D19" s="46">
        <v>2.1</v>
      </c>
      <c r="E19" s="59">
        <f t="shared" si="5"/>
        <v>11.500000000000002</v>
      </c>
      <c r="F19" s="48">
        <v>0.002777777777777778</v>
      </c>
      <c r="G19" s="69">
        <f t="shared" si="6"/>
        <v>0.016666666666666666</v>
      </c>
      <c r="H19" s="48">
        <f t="shared" si="7"/>
        <v>0.2666666666666666</v>
      </c>
      <c r="I19" s="48">
        <f t="shared" si="8"/>
        <v>0.3499999999999999</v>
      </c>
      <c r="J19" s="48">
        <f t="shared" si="9"/>
        <v>0.4437499999999999</v>
      </c>
      <c r="K19" s="48">
        <f t="shared" si="2"/>
        <v>0.5166666666666666</v>
      </c>
      <c r="L19" s="48">
        <f t="shared" si="3"/>
        <v>0.6104166666666666</v>
      </c>
      <c r="M19" s="48">
        <f t="shared" si="4"/>
        <v>0.7041666666666666</v>
      </c>
      <c r="N19" s="57"/>
      <c r="O19" s="57" t="s">
        <v>233</v>
      </c>
      <c r="P19" s="58" t="s">
        <v>32</v>
      </c>
      <c r="Q19" s="60">
        <f t="shared" si="1"/>
        <v>35.99999999999999</v>
      </c>
      <c r="R19" s="46">
        <v>0.6</v>
      </c>
      <c r="S19" s="59">
        <f t="shared" si="10"/>
        <v>7.6</v>
      </c>
      <c r="T19" s="48">
        <v>0.0006944444444444445</v>
      </c>
      <c r="U19" s="48">
        <f t="shared" si="11"/>
        <v>0.00972222222222222</v>
      </c>
      <c r="V19" s="48">
        <f t="shared" si="12"/>
        <v>0.2597222222222222</v>
      </c>
      <c r="W19" s="48">
        <f t="shared" si="13"/>
        <v>0.3430555555555555</v>
      </c>
      <c r="X19" s="48">
        <f t="shared" si="14"/>
        <v>0.4368055555555555</v>
      </c>
      <c r="Y19" s="48">
        <f t="shared" si="15"/>
        <v>0.5097222222222222</v>
      </c>
      <c r="Z19" s="48">
        <f t="shared" si="16"/>
        <v>0.6034722222222222</v>
      </c>
      <c r="AA19" s="48">
        <f t="shared" si="17"/>
        <v>0.6972222222222222</v>
      </c>
      <c r="AC19" s="64"/>
      <c r="AD19" s="64"/>
      <c r="AE19" s="64"/>
      <c r="AF19" s="64"/>
      <c r="AG19" s="64"/>
    </row>
    <row r="20" spans="1:33" s="44" customFormat="1" ht="10.5">
      <c r="A20" s="57" t="s">
        <v>195</v>
      </c>
      <c r="B20" s="58" t="s">
        <v>31</v>
      </c>
      <c r="C20" s="60">
        <f t="shared" si="0"/>
        <v>20.999999999999996</v>
      </c>
      <c r="D20" s="46">
        <v>0.7</v>
      </c>
      <c r="E20" s="59">
        <f t="shared" si="5"/>
        <v>12.200000000000001</v>
      </c>
      <c r="F20" s="48">
        <v>0.001388888888888889</v>
      </c>
      <c r="G20" s="69">
        <f t="shared" si="6"/>
        <v>0.018055555555555554</v>
      </c>
      <c r="H20" s="48">
        <f t="shared" si="7"/>
        <v>0.2680555555555555</v>
      </c>
      <c r="I20" s="48">
        <f t="shared" si="8"/>
        <v>0.3513888888888888</v>
      </c>
      <c r="J20" s="48">
        <f t="shared" si="9"/>
        <v>0.4451388888888888</v>
      </c>
      <c r="K20" s="48">
        <f t="shared" si="2"/>
        <v>0.5180555555555555</v>
      </c>
      <c r="L20" s="48">
        <f t="shared" si="3"/>
        <v>0.6118055555555555</v>
      </c>
      <c r="M20" s="48">
        <f t="shared" si="4"/>
        <v>0.7055555555555555</v>
      </c>
      <c r="N20" s="57"/>
      <c r="O20" s="57" t="s">
        <v>226</v>
      </c>
      <c r="P20" s="58" t="s">
        <v>32</v>
      </c>
      <c r="Q20" s="60">
        <f t="shared" si="1"/>
        <v>37.5</v>
      </c>
      <c r="R20" s="46">
        <v>3.75</v>
      </c>
      <c r="S20" s="59">
        <f t="shared" si="10"/>
        <v>11.35</v>
      </c>
      <c r="T20" s="48">
        <v>0.004166666666666667</v>
      </c>
      <c r="U20" s="48">
        <f t="shared" si="11"/>
        <v>0.013888888888888888</v>
      </c>
      <c r="V20" s="48">
        <f t="shared" si="12"/>
        <v>0.26388888888888884</v>
      </c>
      <c r="W20" s="48">
        <f t="shared" si="13"/>
        <v>0.34722222222222215</v>
      </c>
      <c r="X20" s="48">
        <f t="shared" si="14"/>
        <v>0.44097222222222215</v>
      </c>
      <c r="Y20" s="48">
        <f t="shared" si="15"/>
        <v>0.5138888888888888</v>
      </c>
      <c r="Z20" s="48">
        <f t="shared" si="16"/>
        <v>0.6076388888888888</v>
      </c>
      <c r="AA20" s="48">
        <f t="shared" si="17"/>
        <v>0.7013888888888888</v>
      </c>
      <c r="AC20" s="64"/>
      <c r="AD20" s="64"/>
      <c r="AE20" s="64"/>
      <c r="AF20" s="64"/>
      <c r="AG20" s="64"/>
    </row>
    <row r="21" spans="1:33" s="44" customFormat="1" ht="10.5">
      <c r="A21" s="57" t="s">
        <v>193</v>
      </c>
      <c r="B21" s="58" t="s">
        <v>31</v>
      </c>
      <c r="C21" s="60">
        <f t="shared" si="0"/>
        <v>35.99999999999999</v>
      </c>
      <c r="D21" s="46">
        <v>2.4</v>
      </c>
      <c r="E21" s="59">
        <f t="shared" si="5"/>
        <v>14.600000000000001</v>
      </c>
      <c r="F21" s="48">
        <v>0.002777777777777778</v>
      </c>
      <c r="G21" s="69">
        <f t="shared" si="6"/>
        <v>0.020833333333333332</v>
      </c>
      <c r="H21" s="48">
        <f t="shared" si="7"/>
        <v>0.27083333333333326</v>
      </c>
      <c r="I21" s="48">
        <f t="shared" si="8"/>
        <v>0.3541666666666666</v>
      </c>
      <c r="J21" s="48">
        <f t="shared" si="9"/>
        <v>0.4479166666666666</v>
      </c>
      <c r="K21" s="48">
        <f t="shared" si="2"/>
        <v>0.5208333333333333</v>
      </c>
      <c r="L21" s="48">
        <f t="shared" si="3"/>
        <v>0.6145833333333333</v>
      </c>
      <c r="M21" s="48">
        <f t="shared" si="4"/>
        <v>0.7083333333333333</v>
      </c>
      <c r="N21" s="57"/>
      <c r="O21" s="57" t="s">
        <v>219</v>
      </c>
      <c r="P21" s="58" t="s">
        <v>32</v>
      </c>
      <c r="Q21" s="60">
        <f t="shared" si="1"/>
        <v>17.999999999999996</v>
      </c>
      <c r="R21" s="46">
        <v>0.3</v>
      </c>
      <c r="S21" s="59">
        <f t="shared" si="10"/>
        <v>11.65</v>
      </c>
      <c r="T21" s="48">
        <v>0.0006944444444444445</v>
      </c>
      <c r="U21" s="48">
        <f t="shared" si="11"/>
        <v>0.014583333333333332</v>
      </c>
      <c r="V21" s="48">
        <f t="shared" si="12"/>
        <v>0.2645833333333333</v>
      </c>
      <c r="W21" s="48">
        <f t="shared" si="13"/>
        <v>0.3479166666666666</v>
      </c>
      <c r="X21" s="48">
        <f t="shared" si="14"/>
        <v>0.4416666666666666</v>
      </c>
      <c r="Y21" s="48">
        <f t="shared" si="15"/>
        <v>0.5145833333333333</v>
      </c>
      <c r="Z21" s="48">
        <f t="shared" si="16"/>
        <v>0.6083333333333333</v>
      </c>
      <c r="AA21" s="48">
        <f t="shared" si="17"/>
        <v>0.7020833333333333</v>
      </c>
      <c r="AC21" s="64"/>
      <c r="AD21" s="64"/>
      <c r="AE21" s="64"/>
      <c r="AF21" s="64"/>
      <c r="AG21" s="64"/>
    </row>
    <row r="22" spans="1:33" s="44" customFormat="1" ht="10.5">
      <c r="A22" s="78" t="s">
        <v>202</v>
      </c>
      <c r="B22" s="58" t="s">
        <v>31</v>
      </c>
      <c r="C22" s="60">
        <f t="shared" si="0"/>
        <v>32</v>
      </c>
      <c r="D22" s="46">
        <v>1.6</v>
      </c>
      <c r="E22" s="59">
        <f t="shared" si="5"/>
        <v>16.200000000000003</v>
      </c>
      <c r="F22" s="48">
        <v>0.0020833333333333333</v>
      </c>
      <c r="G22" s="69">
        <f t="shared" si="6"/>
        <v>0.022916666666666665</v>
      </c>
      <c r="H22" s="48">
        <f t="shared" si="7"/>
        <v>0.2729166666666666</v>
      </c>
      <c r="I22" s="48">
        <f t="shared" si="8"/>
        <v>0.3562499999999999</v>
      </c>
      <c r="J22" s="48">
        <f t="shared" si="9"/>
        <v>0.4499999999999999</v>
      </c>
      <c r="K22" s="48">
        <f t="shared" si="2"/>
        <v>0.5229166666666666</v>
      </c>
      <c r="L22" s="48">
        <f t="shared" si="3"/>
        <v>0.6166666666666666</v>
      </c>
      <c r="M22" s="48">
        <f t="shared" si="4"/>
        <v>0.7104166666666666</v>
      </c>
      <c r="N22" s="57"/>
      <c r="O22" s="57" t="s">
        <v>225</v>
      </c>
      <c r="P22" s="58" t="s">
        <v>32</v>
      </c>
      <c r="Q22" s="60">
        <f t="shared" si="1"/>
        <v>31.200000000000003</v>
      </c>
      <c r="R22" s="46">
        <v>1.56</v>
      </c>
      <c r="S22" s="59">
        <f t="shared" si="10"/>
        <v>13.21</v>
      </c>
      <c r="T22" s="48">
        <v>0.0020833333333333333</v>
      </c>
      <c r="U22" s="48">
        <f t="shared" si="11"/>
        <v>0.016666666666666666</v>
      </c>
      <c r="V22" s="48">
        <f t="shared" si="12"/>
        <v>0.2666666666666666</v>
      </c>
      <c r="W22" s="48">
        <f t="shared" si="13"/>
        <v>0.3499999999999999</v>
      </c>
      <c r="X22" s="48">
        <f t="shared" si="14"/>
        <v>0.4437499999999999</v>
      </c>
      <c r="Y22" s="48">
        <f t="shared" si="15"/>
        <v>0.5166666666666666</v>
      </c>
      <c r="Z22" s="48">
        <f t="shared" si="16"/>
        <v>0.6104166666666666</v>
      </c>
      <c r="AA22" s="48">
        <f t="shared" si="17"/>
        <v>0.7041666666666666</v>
      </c>
      <c r="AC22" s="64"/>
      <c r="AD22" s="64"/>
      <c r="AE22" s="64"/>
      <c r="AF22" s="64"/>
      <c r="AG22" s="64"/>
    </row>
    <row r="23" spans="1:33" s="44" customFormat="1" ht="10.5">
      <c r="A23" s="57" t="s">
        <v>203</v>
      </c>
      <c r="B23" s="58" t="s">
        <v>31</v>
      </c>
      <c r="C23" s="60">
        <f t="shared" si="0"/>
        <v>24.899999999999995</v>
      </c>
      <c r="D23" s="46">
        <v>0.83</v>
      </c>
      <c r="E23" s="59">
        <f t="shared" si="5"/>
        <v>17.03</v>
      </c>
      <c r="F23" s="48">
        <v>0.001388888888888889</v>
      </c>
      <c r="G23" s="69">
        <f t="shared" si="6"/>
        <v>0.024305555555555552</v>
      </c>
      <c r="H23" s="48">
        <f t="shared" si="7"/>
        <v>0.27430555555555547</v>
      </c>
      <c r="I23" s="48">
        <f t="shared" si="8"/>
        <v>0.3576388888888888</v>
      </c>
      <c r="J23" s="48">
        <f t="shared" si="9"/>
        <v>0.4513888888888888</v>
      </c>
      <c r="K23" s="48">
        <f t="shared" si="2"/>
        <v>0.5243055555555555</v>
      </c>
      <c r="L23" s="48">
        <f t="shared" si="3"/>
        <v>0.6180555555555555</v>
      </c>
      <c r="M23" s="48">
        <f t="shared" si="4"/>
        <v>0.7118055555555555</v>
      </c>
      <c r="N23" s="57"/>
      <c r="O23" s="57" t="s">
        <v>224</v>
      </c>
      <c r="P23" s="58" t="s">
        <v>32</v>
      </c>
      <c r="Q23" s="60">
        <f t="shared" si="1"/>
        <v>30</v>
      </c>
      <c r="R23" s="46">
        <v>1</v>
      </c>
      <c r="S23" s="59">
        <f t="shared" si="10"/>
        <v>14.21</v>
      </c>
      <c r="T23" s="48">
        <v>0.001388888888888889</v>
      </c>
      <c r="U23" s="48">
        <f t="shared" si="11"/>
        <v>0.018055555555555554</v>
      </c>
      <c r="V23" s="48">
        <f t="shared" si="12"/>
        <v>0.2680555555555555</v>
      </c>
      <c r="W23" s="48">
        <f t="shared" si="13"/>
        <v>0.3513888888888888</v>
      </c>
      <c r="X23" s="48">
        <f t="shared" si="14"/>
        <v>0.4451388888888888</v>
      </c>
      <c r="Y23" s="48">
        <f t="shared" si="15"/>
        <v>0.5180555555555555</v>
      </c>
      <c r="Z23" s="48">
        <f t="shared" si="16"/>
        <v>0.6118055555555555</v>
      </c>
      <c r="AA23" s="48">
        <f t="shared" si="17"/>
        <v>0.7055555555555555</v>
      </c>
      <c r="AC23" s="64"/>
      <c r="AD23" s="64"/>
      <c r="AE23" s="64"/>
      <c r="AF23" s="64"/>
      <c r="AG23" s="64"/>
    </row>
    <row r="24" spans="1:33" s="44" customFormat="1" ht="10.5">
      <c r="A24" s="57" t="s">
        <v>204</v>
      </c>
      <c r="B24" s="58" t="s">
        <v>31</v>
      </c>
      <c r="C24" s="60">
        <f t="shared" si="0"/>
        <v>28.499999999999996</v>
      </c>
      <c r="D24" s="46">
        <v>0.95</v>
      </c>
      <c r="E24" s="59">
        <f t="shared" si="5"/>
        <v>17.98</v>
      </c>
      <c r="F24" s="48">
        <v>0.001388888888888889</v>
      </c>
      <c r="G24" s="69">
        <f t="shared" si="6"/>
        <v>0.02569444444444444</v>
      </c>
      <c r="H24" s="48">
        <f t="shared" si="7"/>
        <v>0.27569444444444435</v>
      </c>
      <c r="I24" s="48">
        <f t="shared" si="8"/>
        <v>0.35902777777777767</v>
      </c>
      <c r="J24" s="48">
        <f t="shared" si="9"/>
        <v>0.45277777777777767</v>
      </c>
      <c r="K24" s="48">
        <f t="shared" si="2"/>
        <v>0.5256944444444444</v>
      </c>
      <c r="L24" s="48">
        <f t="shared" si="3"/>
        <v>0.6194444444444444</v>
      </c>
      <c r="M24" s="48">
        <f t="shared" si="4"/>
        <v>0.7131944444444444</v>
      </c>
      <c r="N24" s="57"/>
      <c r="O24" s="57" t="s">
        <v>227</v>
      </c>
      <c r="P24" s="58" t="s">
        <v>32</v>
      </c>
      <c r="Q24" s="60">
        <f t="shared" si="1"/>
        <v>33</v>
      </c>
      <c r="R24" s="46">
        <v>1.1</v>
      </c>
      <c r="S24" s="59">
        <f t="shared" si="10"/>
        <v>15.31</v>
      </c>
      <c r="T24" s="48">
        <v>0.001388888888888889</v>
      </c>
      <c r="U24" s="48">
        <f t="shared" si="11"/>
        <v>0.01944444444444444</v>
      </c>
      <c r="V24" s="48">
        <f t="shared" si="12"/>
        <v>0.2694444444444444</v>
      </c>
      <c r="W24" s="48">
        <f t="shared" si="13"/>
        <v>0.3527777777777777</v>
      </c>
      <c r="X24" s="48">
        <f t="shared" si="14"/>
        <v>0.4465277777777777</v>
      </c>
      <c r="Y24" s="48">
        <f t="shared" si="15"/>
        <v>0.5194444444444444</v>
      </c>
      <c r="Z24" s="48">
        <f t="shared" si="16"/>
        <v>0.6131944444444444</v>
      </c>
      <c r="AA24" s="48">
        <f t="shared" si="17"/>
        <v>0.7069444444444444</v>
      </c>
      <c r="AC24" s="64"/>
      <c r="AD24" s="64"/>
      <c r="AE24" s="64"/>
      <c r="AF24" s="64"/>
      <c r="AG24" s="64"/>
    </row>
    <row r="25" spans="1:33" s="44" customFormat="1" ht="10.5">
      <c r="A25" s="57" t="s">
        <v>205</v>
      </c>
      <c r="B25" s="58" t="s">
        <v>31</v>
      </c>
      <c r="C25" s="60">
        <f t="shared" si="0"/>
        <v>30</v>
      </c>
      <c r="D25" s="46">
        <v>0.5</v>
      </c>
      <c r="E25" s="59">
        <f t="shared" si="5"/>
        <v>18.48</v>
      </c>
      <c r="F25" s="48">
        <v>0.0006944444444444445</v>
      </c>
      <c r="G25" s="69">
        <f t="shared" si="6"/>
        <v>0.026388888888888885</v>
      </c>
      <c r="H25" s="48">
        <f t="shared" si="7"/>
        <v>0.2763888888888888</v>
      </c>
      <c r="I25" s="48">
        <f t="shared" si="8"/>
        <v>0.3597222222222221</v>
      </c>
      <c r="J25" s="48">
        <f t="shared" si="9"/>
        <v>0.4534722222222221</v>
      </c>
      <c r="K25" s="48">
        <f t="shared" si="2"/>
        <v>0.5263888888888888</v>
      </c>
      <c r="L25" s="48">
        <f t="shared" si="3"/>
        <v>0.6201388888888888</v>
      </c>
      <c r="M25" s="48">
        <f t="shared" si="4"/>
        <v>0.7138888888888888</v>
      </c>
      <c r="N25" s="57"/>
      <c r="O25" s="57" t="s">
        <v>218</v>
      </c>
      <c r="P25" s="58" t="s">
        <v>32</v>
      </c>
      <c r="Q25" s="60">
        <f t="shared" si="1"/>
        <v>34.49999999999999</v>
      </c>
      <c r="R25" s="46">
        <v>2.3</v>
      </c>
      <c r="S25" s="59">
        <f t="shared" si="10"/>
        <v>17.61</v>
      </c>
      <c r="T25" s="48">
        <v>0.002777777777777778</v>
      </c>
      <c r="U25" s="48">
        <f t="shared" si="11"/>
        <v>0.02222222222222222</v>
      </c>
      <c r="V25" s="48">
        <f t="shared" si="12"/>
        <v>0.27222222222222214</v>
      </c>
      <c r="W25" s="48">
        <f t="shared" si="13"/>
        <v>0.35555555555555546</v>
      </c>
      <c r="X25" s="48">
        <f t="shared" si="14"/>
        <v>0.44930555555555546</v>
      </c>
      <c r="Y25" s="48">
        <f t="shared" si="15"/>
        <v>0.5222222222222221</v>
      </c>
      <c r="Z25" s="48">
        <f t="shared" si="16"/>
        <v>0.6159722222222221</v>
      </c>
      <c r="AA25" s="48">
        <f t="shared" si="17"/>
        <v>0.7097222222222221</v>
      </c>
      <c r="AC25" s="64"/>
      <c r="AD25" s="64"/>
      <c r="AE25" s="64"/>
      <c r="AF25" s="64"/>
      <c r="AG25" s="64"/>
    </row>
    <row r="26" spans="1:33" s="44" customFormat="1" ht="10.5">
      <c r="A26" s="57" t="s">
        <v>206</v>
      </c>
      <c r="B26" s="58" t="s">
        <v>31</v>
      </c>
      <c r="C26" s="60">
        <f t="shared" si="0"/>
        <v>39.300000000000004</v>
      </c>
      <c r="D26" s="46">
        <v>1.31</v>
      </c>
      <c r="E26" s="59">
        <f t="shared" si="5"/>
        <v>19.79</v>
      </c>
      <c r="F26" s="48">
        <v>0.001388888888888889</v>
      </c>
      <c r="G26" s="69">
        <f t="shared" si="6"/>
        <v>0.027777777777777773</v>
      </c>
      <c r="H26" s="48">
        <f t="shared" si="7"/>
        <v>0.2777777777777777</v>
      </c>
      <c r="I26" s="48">
        <f t="shared" si="8"/>
        <v>0.361111111111111</v>
      </c>
      <c r="J26" s="48">
        <f t="shared" si="9"/>
        <v>0.454861111111111</v>
      </c>
      <c r="K26" s="48">
        <f t="shared" si="2"/>
        <v>0.5277777777777777</v>
      </c>
      <c r="L26" s="48">
        <f t="shared" si="3"/>
        <v>0.6215277777777777</v>
      </c>
      <c r="M26" s="48">
        <f t="shared" si="4"/>
        <v>0.7152777777777777</v>
      </c>
      <c r="N26" s="57"/>
      <c r="O26" s="57" t="s">
        <v>217</v>
      </c>
      <c r="P26" s="58" t="s">
        <v>32</v>
      </c>
      <c r="Q26" s="60">
        <f t="shared" si="1"/>
        <v>35.99999999999999</v>
      </c>
      <c r="R26" s="46">
        <v>0.6</v>
      </c>
      <c r="S26" s="59">
        <f t="shared" si="10"/>
        <v>18.21</v>
      </c>
      <c r="T26" s="48">
        <v>0.0006944444444444445</v>
      </c>
      <c r="U26" s="48">
        <f t="shared" si="11"/>
        <v>0.022916666666666665</v>
      </c>
      <c r="V26" s="48">
        <f t="shared" si="12"/>
        <v>0.2729166666666666</v>
      </c>
      <c r="W26" s="48">
        <f t="shared" si="13"/>
        <v>0.3562499999999999</v>
      </c>
      <c r="X26" s="48">
        <f t="shared" si="14"/>
        <v>0.4499999999999999</v>
      </c>
      <c r="Y26" s="48">
        <f t="shared" si="15"/>
        <v>0.5229166666666666</v>
      </c>
      <c r="Z26" s="48">
        <f t="shared" si="16"/>
        <v>0.6166666666666666</v>
      </c>
      <c r="AA26" s="48">
        <f t="shared" si="17"/>
        <v>0.7104166666666666</v>
      </c>
      <c r="AC26" s="64"/>
      <c r="AD26" s="64"/>
      <c r="AE26" s="64"/>
      <c r="AF26" s="64"/>
      <c r="AG26" s="64"/>
    </row>
    <row r="27" spans="1:33" s="44" customFormat="1" ht="10.5">
      <c r="A27" s="79" t="s">
        <v>207</v>
      </c>
      <c r="B27" s="58" t="s">
        <v>31</v>
      </c>
      <c r="C27" s="60">
        <f t="shared" si="0"/>
        <v>37</v>
      </c>
      <c r="D27" s="46">
        <v>1.85</v>
      </c>
      <c r="E27" s="59">
        <f t="shared" si="5"/>
        <v>21.64</v>
      </c>
      <c r="F27" s="48">
        <v>0.0020833333333333333</v>
      </c>
      <c r="G27" s="69">
        <f t="shared" si="6"/>
        <v>0.029861111111111106</v>
      </c>
      <c r="H27" s="48">
        <f t="shared" si="7"/>
        <v>0.279861111111111</v>
      </c>
      <c r="I27" s="48">
        <f t="shared" si="8"/>
        <v>0.3631944444444443</v>
      </c>
      <c r="J27" s="48">
        <f t="shared" si="9"/>
        <v>0.4569444444444443</v>
      </c>
      <c r="K27" s="48">
        <f t="shared" si="2"/>
        <v>0.529861111111111</v>
      </c>
      <c r="L27" s="48">
        <f t="shared" si="3"/>
        <v>0.623611111111111</v>
      </c>
      <c r="M27" s="48">
        <f t="shared" si="4"/>
        <v>0.717361111111111</v>
      </c>
      <c r="N27" s="57"/>
      <c r="O27" s="57" t="s">
        <v>216</v>
      </c>
      <c r="P27" s="58" t="s">
        <v>32</v>
      </c>
      <c r="Q27" s="60">
        <f t="shared" si="1"/>
        <v>30</v>
      </c>
      <c r="R27" s="46">
        <v>1</v>
      </c>
      <c r="S27" s="59">
        <f t="shared" si="10"/>
        <v>19.21</v>
      </c>
      <c r="T27" s="48">
        <v>0.001388888888888889</v>
      </c>
      <c r="U27" s="48">
        <f t="shared" si="11"/>
        <v>0.024305555555555552</v>
      </c>
      <c r="V27" s="48">
        <f t="shared" si="12"/>
        <v>0.27430555555555547</v>
      </c>
      <c r="W27" s="48">
        <f t="shared" si="13"/>
        <v>0.3576388888888888</v>
      </c>
      <c r="X27" s="48">
        <f t="shared" si="14"/>
        <v>0.4513888888888888</v>
      </c>
      <c r="Y27" s="48">
        <f t="shared" si="15"/>
        <v>0.5243055555555555</v>
      </c>
      <c r="Z27" s="48">
        <f t="shared" si="16"/>
        <v>0.6180555555555555</v>
      </c>
      <c r="AA27" s="48">
        <f t="shared" si="17"/>
        <v>0.7118055555555555</v>
      </c>
      <c r="AC27" s="64"/>
      <c r="AD27" s="64"/>
      <c r="AE27" s="64"/>
      <c r="AF27" s="64"/>
      <c r="AG27" s="64"/>
    </row>
    <row r="28" spans="1:33" s="44" customFormat="1" ht="10.5">
      <c r="A28" s="57" t="s">
        <v>208</v>
      </c>
      <c r="B28" s="58" t="s">
        <v>31</v>
      </c>
      <c r="C28" s="60">
        <f t="shared" si="0"/>
        <v>28.2</v>
      </c>
      <c r="D28" s="46">
        <v>0.47</v>
      </c>
      <c r="E28" s="59">
        <f t="shared" si="5"/>
        <v>22.11</v>
      </c>
      <c r="F28" s="48">
        <v>0.0006944444444444445</v>
      </c>
      <c r="G28" s="69">
        <f t="shared" si="6"/>
        <v>0.03055555555555555</v>
      </c>
      <c r="H28" s="48">
        <f t="shared" si="7"/>
        <v>0.28055555555555545</v>
      </c>
      <c r="I28" s="48">
        <f t="shared" si="8"/>
        <v>0.36388888888888876</v>
      </c>
      <c r="J28" s="48">
        <f t="shared" si="9"/>
        <v>0.45763888888888876</v>
      </c>
      <c r="K28" s="48">
        <f t="shared" si="2"/>
        <v>0.5305555555555554</v>
      </c>
      <c r="L28" s="48">
        <f t="shared" si="3"/>
        <v>0.6243055555555554</v>
      </c>
      <c r="M28" s="48">
        <f t="shared" si="4"/>
        <v>0.7180555555555554</v>
      </c>
      <c r="N28" s="57"/>
      <c r="O28" s="57" t="s">
        <v>215</v>
      </c>
      <c r="P28" s="58" t="s">
        <v>32</v>
      </c>
      <c r="Q28" s="60">
        <f t="shared" si="1"/>
        <v>39</v>
      </c>
      <c r="R28" s="46">
        <v>1.3</v>
      </c>
      <c r="S28" s="59">
        <f t="shared" si="10"/>
        <v>20.51</v>
      </c>
      <c r="T28" s="48">
        <v>0.001388888888888889</v>
      </c>
      <c r="U28" s="48">
        <f t="shared" si="11"/>
        <v>0.02569444444444444</v>
      </c>
      <c r="V28" s="48">
        <f t="shared" si="12"/>
        <v>0.27569444444444435</v>
      </c>
      <c r="W28" s="48">
        <f t="shared" si="13"/>
        <v>0.35902777777777767</v>
      </c>
      <c r="X28" s="48">
        <f t="shared" si="14"/>
        <v>0.45277777777777767</v>
      </c>
      <c r="Y28" s="48">
        <f t="shared" si="15"/>
        <v>0.5256944444444444</v>
      </c>
      <c r="Z28" s="48">
        <f t="shared" si="16"/>
        <v>0.6194444444444444</v>
      </c>
      <c r="AA28" s="48">
        <f t="shared" si="17"/>
        <v>0.7131944444444444</v>
      </c>
      <c r="AC28" s="64"/>
      <c r="AD28" s="64"/>
      <c r="AE28" s="64"/>
      <c r="AF28" s="64"/>
      <c r="AG28" s="64"/>
    </row>
    <row r="29" spans="1:33" s="44" customFormat="1" ht="10.5">
      <c r="A29" s="57" t="s">
        <v>209</v>
      </c>
      <c r="B29" s="58" t="s">
        <v>81</v>
      </c>
      <c r="C29" s="60">
        <f t="shared" si="0"/>
        <v>32.24999999999999</v>
      </c>
      <c r="D29" s="46">
        <v>2.15</v>
      </c>
      <c r="E29" s="59">
        <f t="shared" si="5"/>
        <v>24.259999999999998</v>
      </c>
      <c r="F29" s="48">
        <v>0.002777777777777778</v>
      </c>
      <c r="G29" s="69">
        <f t="shared" si="6"/>
        <v>0.033333333333333326</v>
      </c>
      <c r="H29" s="48">
        <f t="shared" si="7"/>
        <v>0.2833333333333332</v>
      </c>
      <c r="I29" s="48">
        <f t="shared" si="8"/>
        <v>0.36666666666666653</v>
      </c>
      <c r="J29" s="48">
        <f t="shared" si="9"/>
        <v>0.46041666666666653</v>
      </c>
      <c r="K29" s="48">
        <f t="shared" si="2"/>
        <v>0.5333333333333332</v>
      </c>
      <c r="L29" s="48">
        <f t="shared" si="3"/>
        <v>0.6270833333333332</v>
      </c>
      <c r="M29" s="48">
        <f t="shared" si="4"/>
        <v>0.7208333333333332</v>
      </c>
      <c r="N29" s="57"/>
      <c r="O29" s="57" t="s">
        <v>214</v>
      </c>
      <c r="P29" s="58" t="s">
        <v>32</v>
      </c>
      <c r="Q29" s="60">
        <f t="shared" si="1"/>
        <v>31.5</v>
      </c>
      <c r="R29" s="46">
        <v>2.1</v>
      </c>
      <c r="S29" s="59">
        <f t="shared" si="10"/>
        <v>22.610000000000003</v>
      </c>
      <c r="T29" s="48">
        <v>0.002777777777777778</v>
      </c>
      <c r="U29" s="48">
        <f t="shared" si="11"/>
        <v>0.028472222222222218</v>
      </c>
      <c r="V29" s="48">
        <f t="shared" si="12"/>
        <v>0.2784722222222221</v>
      </c>
      <c r="W29" s="48">
        <f t="shared" si="13"/>
        <v>0.36180555555555544</v>
      </c>
      <c r="X29" s="48">
        <f t="shared" si="14"/>
        <v>0.45555555555555544</v>
      </c>
      <c r="Y29" s="48">
        <f t="shared" si="15"/>
        <v>0.5284722222222221</v>
      </c>
      <c r="Z29" s="48">
        <f t="shared" si="16"/>
        <v>0.6222222222222221</v>
      </c>
      <c r="AA29" s="48">
        <f t="shared" si="17"/>
        <v>0.7159722222222221</v>
      </c>
      <c r="AC29" s="64"/>
      <c r="AD29" s="64"/>
      <c r="AE29" s="64"/>
      <c r="AF29" s="64"/>
      <c r="AG29" s="64"/>
    </row>
    <row r="30" spans="1:33" s="44" customFormat="1" ht="10.5">
      <c r="A30" s="57" t="s">
        <v>210</v>
      </c>
      <c r="B30" s="58" t="s">
        <v>32</v>
      </c>
      <c r="C30" s="60">
        <f t="shared" si="0"/>
        <v>39</v>
      </c>
      <c r="D30" s="46">
        <v>1.3</v>
      </c>
      <c r="E30" s="59">
        <f t="shared" si="5"/>
        <v>25.56</v>
      </c>
      <c r="F30" s="48">
        <v>0.001388888888888889</v>
      </c>
      <c r="G30" s="69">
        <f t="shared" si="6"/>
        <v>0.03472222222222222</v>
      </c>
      <c r="H30" s="48">
        <f t="shared" si="7"/>
        <v>0.2847222222222221</v>
      </c>
      <c r="I30" s="48">
        <f t="shared" si="8"/>
        <v>0.3680555555555554</v>
      </c>
      <c r="J30" s="48">
        <f t="shared" si="9"/>
        <v>0.4618055555555554</v>
      </c>
      <c r="K30" s="48">
        <f t="shared" si="2"/>
        <v>0.5347222222222221</v>
      </c>
      <c r="L30" s="48">
        <f t="shared" si="3"/>
        <v>0.6284722222222221</v>
      </c>
      <c r="M30" s="48">
        <f t="shared" si="4"/>
        <v>0.7222222222222221</v>
      </c>
      <c r="N30" s="57"/>
      <c r="O30" s="57" t="s">
        <v>213</v>
      </c>
      <c r="P30" s="58" t="s">
        <v>32</v>
      </c>
      <c r="Q30" s="60">
        <f t="shared" si="1"/>
        <v>35.99999999999999</v>
      </c>
      <c r="R30" s="46">
        <v>2.4</v>
      </c>
      <c r="S30" s="59">
        <f t="shared" si="10"/>
        <v>25.01</v>
      </c>
      <c r="T30" s="48">
        <v>0.002777777777777778</v>
      </c>
      <c r="U30" s="48">
        <f t="shared" si="11"/>
        <v>0.031249999999999997</v>
      </c>
      <c r="V30" s="48">
        <f t="shared" si="12"/>
        <v>0.2812499999999999</v>
      </c>
      <c r="W30" s="48">
        <f t="shared" si="13"/>
        <v>0.3645833333333332</v>
      </c>
      <c r="X30" s="48">
        <f t="shared" si="14"/>
        <v>0.4583333333333332</v>
      </c>
      <c r="Y30" s="48">
        <f t="shared" si="15"/>
        <v>0.5312499999999999</v>
      </c>
      <c r="Z30" s="48">
        <f t="shared" si="16"/>
        <v>0.6249999999999999</v>
      </c>
      <c r="AA30" s="48">
        <f t="shared" si="17"/>
        <v>0.7187499999999999</v>
      </c>
      <c r="AC30" s="64"/>
      <c r="AD30" s="64"/>
      <c r="AE30" s="64"/>
      <c r="AF30" s="64"/>
      <c r="AG30" s="64"/>
    </row>
    <row r="31" spans="1:33" s="44" customFormat="1" ht="10.5">
      <c r="A31" s="57" t="s">
        <v>211</v>
      </c>
      <c r="B31" s="58" t="s">
        <v>32</v>
      </c>
      <c r="C31" s="60">
        <f t="shared" si="0"/>
        <v>30</v>
      </c>
      <c r="D31" s="46">
        <v>1</v>
      </c>
      <c r="E31" s="59">
        <f t="shared" si="5"/>
        <v>26.56</v>
      </c>
      <c r="F31" s="48">
        <v>0.001388888888888889</v>
      </c>
      <c r="G31" s="69">
        <f t="shared" si="6"/>
        <v>0.03611111111111111</v>
      </c>
      <c r="H31" s="48">
        <f t="shared" si="7"/>
        <v>0.286111111111111</v>
      </c>
      <c r="I31" s="48">
        <f t="shared" si="8"/>
        <v>0.3694444444444443</v>
      </c>
      <c r="J31" s="48">
        <f t="shared" si="9"/>
        <v>0.4631944444444443</v>
      </c>
      <c r="K31" s="48">
        <f t="shared" si="2"/>
        <v>0.536111111111111</v>
      </c>
      <c r="L31" s="48">
        <f t="shared" si="3"/>
        <v>0.629861111111111</v>
      </c>
      <c r="M31" s="48">
        <f t="shared" si="4"/>
        <v>0.723611111111111</v>
      </c>
      <c r="N31" s="57"/>
      <c r="O31" s="57" t="s">
        <v>212</v>
      </c>
      <c r="P31" s="58" t="s">
        <v>32</v>
      </c>
      <c r="Q31" s="60">
        <f t="shared" si="1"/>
        <v>37.8</v>
      </c>
      <c r="R31" s="46">
        <v>1.26</v>
      </c>
      <c r="S31" s="59">
        <f t="shared" si="10"/>
        <v>26.270000000000003</v>
      </c>
      <c r="T31" s="48">
        <v>0.001388888888888889</v>
      </c>
      <c r="U31" s="48">
        <f t="shared" si="11"/>
        <v>0.032638888888888884</v>
      </c>
      <c r="V31" s="48">
        <f t="shared" si="12"/>
        <v>0.2826388888888888</v>
      </c>
      <c r="W31" s="48">
        <f t="shared" si="13"/>
        <v>0.3659722222222221</v>
      </c>
      <c r="X31" s="48">
        <f t="shared" si="14"/>
        <v>0.4597222222222221</v>
      </c>
      <c r="Y31" s="48">
        <f t="shared" si="15"/>
        <v>0.5326388888888888</v>
      </c>
      <c r="Z31" s="48">
        <f t="shared" si="16"/>
        <v>0.6263888888888888</v>
      </c>
      <c r="AA31" s="48">
        <f t="shared" si="17"/>
        <v>0.7201388888888888</v>
      </c>
      <c r="AC31" s="64"/>
      <c r="AD31" s="64"/>
      <c r="AE31" s="64"/>
      <c r="AF31" s="64"/>
      <c r="AG31" s="64"/>
    </row>
    <row r="32" spans="1:33" s="44" customFormat="1" ht="10.5">
      <c r="A32" s="57" t="s">
        <v>212</v>
      </c>
      <c r="B32" s="58" t="s">
        <v>32</v>
      </c>
      <c r="C32" s="60">
        <f t="shared" si="0"/>
        <v>37.5</v>
      </c>
      <c r="D32" s="46">
        <v>2.5</v>
      </c>
      <c r="E32" s="59">
        <f t="shared" si="5"/>
        <v>29.06</v>
      </c>
      <c r="F32" s="48">
        <v>0.002777777777777778</v>
      </c>
      <c r="G32" s="69">
        <f t="shared" si="6"/>
        <v>0.03888888888888888</v>
      </c>
      <c r="H32" s="48">
        <f t="shared" si="7"/>
        <v>0.28888888888888875</v>
      </c>
      <c r="I32" s="48">
        <f t="shared" si="8"/>
        <v>0.37222222222222207</v>
      </c>
      <c r="J32" s="48">
        <f t="shared" si="9"/>
        <v>0.46597222222222207</v>
      </c>
      <c r="K32" s="48">
        <f t="shared" si="2"/>
        <v>0.5388888888888888</v>
      </c>
      <c r="L32" s="48">
        <f t="shared" si="3"/>
        <v>0.6326388888888888</v>
      </c>
      <c r="M32" s="48">
        <f t="shared" si="4"/>
        <v>0.7263888888888888</v>
      </c>
      <c r="N32" s="57"/>
      <c r="O32" s="57" t="s">
        <v>211</v>
      </c>
      <c r="P32" s="58" t="s">
        <v>32</v>
      </c>
      <c r="Q32" s="60">
        <f t="shared" si="1"/>
        <v>37.5</v>
      </c>
      <c r="R32" s="46">
        <v>2.5</v>
      </c>
      <c r="S32" s="59">
        <f t="shared" si="10"/>
        <v>28.770000000000003</v>
      </c>
      <c r="T32" s="48">
        <v>0.002777777777777778</v>
      </c>
      <c r="U32" s="48">
        <f t="shared" si="11"/>
        <v>0.03541666666666666</v>
      </c>
      <c r="V32" s="48">
        <f t="shared" si="12"/>
        <v>0.28541666666666654</v>
      </c>
      <c r="W32" s="48">
        <f t="shared" si="13"/>
        <v>0.36874999999999986</v>
      </c>
      <c r="X32" s="48">
        <f t="shared" si="14"/>
        <v>0.46249999999999986</v>
      </c>
      <c r="Y32" s="48">
        <f t="shared" si="15"/>
        <v>0.5354166666666665</v>
      </c>
      <c r="Z32" s="48">
        <f t="shared" si="16"/>
        <v>0.6291666666666665</v>
      </c>
      <c r="AA32" s="48">
        <f t="shared" si="17"/>
        <v>0.7229166666666665</v>
      </c>
      <c r="AC32" s="64"/>
      <c r="AD32" s="64"/>
      <c r="AE32" s="64"/>
      <c r="AF32" s="64"/>
      <c r="AG32" s="64"/>
    </row>
    <row r="33" spans="1:33" s="44" customFormat="1" ht="10.5">
      <c r="A33" s="57" t="s">
        <v>213</v>
      </c>
      <c r="B33" s="58" t="s">
        <v>32</v>
      </c>
      <c r="C33" s="60">
        <f t="shared" si="0"/>
        <v>37.8</v>
      </c>
      <c r="D33" s="46">
        <v>1.26</v>
      </c>
      <c r="E33" s="59">
        <f t="shared" si="5"/>
        <v>30.32</v>
      </c>
      <c r="F33" s="48">
        <v>0.001388888888888889</v>
      </c>
      <c r="G33" s="69">
        <f t="shared" si="6"/>
        <v>0.04027777777777777</v>
      </c>
      <c r="H33" s="48">
        <f t="shared" si="7"/>
        <v>0.29027777777777763</v>
      </c>
      <c r="I33" s="48">
        <f t="shared" si="8"/>
        <v>0.37361111111111095</v>
      </c>
      <c r="J33" s="48">
        <f t="shared" si="9"/>
        <v>0.46736111111111095</v>
      </c>
      <c r="K33" s="48">
        <f t="shared" si="2"/>
        <v>0.5402777777777776</v>
      </c>
      <c r="L33" s="48">
        <f t="shared" si="3"/>
        <v>0.6340277777777776</v>
      </c>
      <c r="M33" s="48">
        <f t="shared" si="4"/>
        <v>0.7277777777777776</v>
      </c>
      <c r="N33" s="57"/>
      <c r="O33" s="57" t="s">
        <v>210</v>
      </c>
      <c r="P33" s="58" t="s">
        <v>32</v>
      </c>
      <c r="Q33" s="60">
        <f t="shared" si="1"/>
        <v>30</v>
      </c>
      <c r="R33" s="46">
        <v>1</v>
      </c>
      <c r="S33" s="59">
        <f t="shared" si="10"/>
        <v>29.770000000000003</v>
      </c>
      <c r="T33" s="48">
        <v>0.001388888888888889</v>
      </c>
      <c r="U33" s="48">
        <f t="shared" si="11"/>
        <v>0.03680555555555555</v>
      </c>
      <c r="V33" s="48">
        <f t="shared" si="12"/>
        <v>0.2868055555555554</v>
      </c>
      <c r="W33" s="48">
        <f t="shared" si="13"/>
        <v>0.37013888888888874</v>
      </c>
      <c r="X33" s="48">
        <f t="shared" si="14"/>
        <v>0.46388888888888874</v>
      </c>
      <c r="Y33" s="48">
        <f t="shared" si="15"/>
        <v>0.5368055555555554</v>
      </c>
      <c r="Z33" s="48">
        <f t="shared" si="16"/>
        <v>0.6305555555555554</v>
      </c>
      <c r="AA33" s="48">
        <f t="shared" si="17"/>
        <v>0.7243055555555554</v>
      </c>
      <c r="AC33" s="64"/>
      <c r="AD33" s="64"/>
      <c r="AE33" s="64"/>
      <c r="AF33" s="64"/>
      <c r="AG33" s="64"/>
    </row>
    <row r="34" spans="1:33" s="44" customFormat="1" ht="10.5">
      <c r="A34" s="57" t="s">
        <v>214</v>
      </c>
      <c r="B34" s="58" t="s">
        <v>32</v>
      </c>
      <c r="C34" s="60">
        <f t="shared" si="0"/>
        <v>35.99999999999999</v>
      </c>
      <c r="D34" s="46">
        <v>2.4</v>
      </c>
      <c r="E34" s="59">
        <f t="shared" si="5"/>
        <v>32.72</v>
      </c>
      <c r="F34" s="48">
        <v>0.002777777777777778</v>
      </c>
      <c r="G34" s="69">
        <f t="shared" si="6"/>
        <v>0.04305555555555555</v>
      </c>
      <c r="H34" s="48">
        <f t="shared" si="7"/>
        <v>0.2930555555555554</v>
      </c>
      <c r="I34" s="48">
        <f t="shared" si="8"/>
        <v>0.3763888888888887</v>
      </c>
      <c r="J34" s="48">
        <f t="shared" si="9"/>
        <v>0.4701388888888887</v>
      </c>
      <c r="K34" s="48">
        <f t="shared" si="2"/>
        <v>0.5430555555555554</v>
      </c>
      <c r="L34" s="48">
        <f t="shared" si="3"/>
        <v>0.6368055555555554</v>
      </c>
      <c r="M34" s="48">
        <f t="shared" si="4"/>
        <v>0.7305555555555554</v>
      </c>
      <c r="N34" s="57"/>
      <c r="O34" s="57" t="s">
        <v>209</v>
      </c>
      <c r="P34" s="58" t="s">
        <v>32</v>
      </c>
      <c r="Q34" s="60">
        <f t="shared" si="1"/>
        <v>39</v>
      </c>
      <c r="R34" s="46">
        <v>1.3</v>
      </c>
      <c r="S34" s="59">
        <f t="shared" si="10"/>
        <v>31.070000000000004</v>
      </c>
      <c r="T34" s="48">
        <v>0.001388888888888889</v>
      </c>
      <c r="U34" s="48">
        <f t="shared" si="11"/>
        <v>0.03819444444444444</v>
      </c>
      <c r="V34" s="48">
        <f t="shared" si="12"/>
        <v>0.2881944444444443</v>
      </c>
      <c r="W34" s="48">
        <f t="shared" si="13"/>
        <v>0.3715277777777776</v>
      </c>
      <c r="X34" s="48">
        <f t="shared" si="14"/>
        <v>0.4652777777777776</v>
      </c>
      <c r="Y34" s="48">
        <f t="shared" si="15"/>
        <v>0.5381944444444443</v>
      </c>
      <c r="Z34" s="48">
        <f t="shared" si="16"/>
        <v>0.6319444444444443</v>
      </c>
      <c r="AA34" s="48">
        <f t="shared" si="17"/>
        <v>0.7256944444444443</v>
      </c>
      <c r="AC34" s="64"/>
      <c r="AD34" s="64"/>
      <c r="AE34" s="64"/>
      <c r="AF34" s="64"/>
      <c r="AG34" s="64"/>
    </row>
    <row r="35" spans="1:33" s="44" customFormat="1" ht="10.5">
      <c r="A35" s="57" t="s">
        <v>215</v>
      </c>
      <c r="B35" s="58" t="s">
        <v>32</v>
      </c>
      <c r="C35" s="60">
        <f t="shared" si="0"/>
        <v>31.5</v>
      </c>
      <c r="D35" s="46">
        <v>2.1</v>
      </c>
      <c r="E35" s="59">
        <f t="shared" si="5"/>
        <v>34.82</v>
      </c>
      <c r="F35" s="48">
        <v>0.002777777777777778</v>
      </c>
      <c r="G35" s="69">
        <f t="shared" si="6"/>
        <v>0.04583333333333332</v>
      </c>
      <c r="H35" s="48">
        <f t="shared" si="7"/>
        <v>0.29583333333333317</v>
      </c>
      <c r="I35" s="48">
        <f t="shared" si="8"/>
        <v>0.3791666666666665</v>
      </c>
      <c r="J35" s="48">
        <f t="shared" si="9"/>
        <v>0.4729166666666665</v>
      </c>
      <c r="K35" s="48">
        <f t="shared" si="2"/>
        <v>0.5458333333333332</v>
      </c>
      <c r="L35" s="48">
        <f t="shared" si="3"/>
        <v>0.6395833333333332</v>
      </c>
      <c r="M35" s="48">
        <f t="shared" si="4"/>
        <v>0.7333333333333332</v>
      </c>
      <c r="N35" s="57"/>
      <c r="O35" s="57" t="s">
        <v>208</v>
      </c>
      <c r="P35" s="58" t="s">
        <v>32</v>
      </c>
      <c r="Q35" s="60">
        <f t="shared" si="1"/>
        <v>32.24999999999999</v>
      </c>
      <c r="R35" s="46">
        <v>2.15</v>
      </c>
      <c r="S35" s="59">
        <f t="shared" si="10"/>
        <v>33.220000000000006</v>
      </c>
      <c r="T35" s="48">
        <v>0.002777777777777778</v>
      </c>
      <c r="U35" s="48">
        <f t="shared" si="11"/>
        <v>0.040972222222222215</v>
      </c>
      <c r="V35" s="48">
        <f t="shared" si="12"/>
        <v>0.2909722222222221</v>
      </c>
      <c r="W35" s="48">
        <f t="shared" si="13"/>
        <v>0.3743055555555554</v>
      </c>
      <c r="X35" s="48">
        <f t="shared" si="14"/>
        <v>0.4680555555555554</v>
      </c>
      <c r="Y35" s="48">
        <f t="shared" si="15"/>
        <v>0.5409722222222221</v>
      </c>
      <c r="Z35" s="48">
        <f t="shared" si="16"/>
        <v>0.6347222222222221</v>
      </c>
      <c r="AA35" s="48">
        <f t="shared" si="17"/>
        <v>0.7284722222222221</v>
      </c>
      <c r="AC35" s="64"/>
      <c r="AD35" s="64"/>
      <c r="AE35" s="64"/>
      <c r="AF35" s="64"/>
      <c r="AG35" s="64"/>
    </row>
    <row r="36" spans="1:33" s="44" customFormat="1" ht="10.5">
      <c r="A36" s="57" t="s">
        <v>216</v>
      </c>
      <c r="B36" s="58" t="s">
        <v>32</v>
      </c>
      <c r="C36" s="60">
        <f t="shared" si="0"/>
        <v>39</v>
      </c>
      <c r="D36" s="46">
        <v>1.3</v>
      </c>
      <c r="E36" s="59">
        <f t="shared" si="5"/>
        <v>36.12</v>
      </c>
      <c r="F36" s="48">
        <v>0.001388888888888889</v>
      </c>
      <c r="G36" s="69">
        <f t="shared" si="6"/>
        <v>0.047222222222222214</v>
      </c>
      <c r="H36" s="48">
        <f t="shared" si="7"/>
        <v>0.29722222222222205</v>
      </c>
      <c r="I36" s="48">
        <f t="shared" si="8"/>
        <v>0.38055555555555537</v>
      </c>
      <c r="J36" s="48">
        <f t="shared" si="9"/>
        <v>0.47430555555555537</v>
      </c>
      <c r="K36" s="48">
        <f t="shared" si="2"/>
        <v>0.547222222222222</v>
      </c>
      <c r="L36" s="48">
        <f t="shared" si="3"/>
        <v>0.640972222222222</v>
      </c>
      <c r="M36" s="48">
        <f t="shared" si="4"/>
        <v>0.734722222222222</v>
      </c>
      <c r="N36" s="57"/>
      <c r="O36" s="57" t="s">
        <v>207</v>
      </c>
      <c r="P36" s="58" t="s">
        <v>81</v>
      </c>
      <c r="Q36" s="60">
        <f t="shared" si="1"/>
        <v>28.2</v>
      </c>
      <c r="R36" s="46">
        <v>0.47</v>
      </c>
      <c r="S36" s="59">
        <f t="shared" si="10"/>
        <v>33.690000000000005</v>
      </c>
      <c r="T36" s="48">
        <v>0.0006944444444444445</v>
      </c>
      <c r="U36" s="48">
        <f t="shared" si="11"/>
        <v>0.04166666666666666</v>
      </c>
      <c r="V36" s="48">
        <f t="shared" si="12"/>
        <v>0.2916666666666665</v>
      </c>
      <c r="W36" s="48">
        <f t="shared" si="13"/>
        <v>0.37499999999999983</v>
      </c>
      <c r="X36" s="48">
        <f t="shared" si="14"/>
        <v>0.46874999999999983</v>
      </c>
      <c r="Y36" s="48">
        <f t="shared" si="15"/>
        <v>0.5416666666666665</v>
      </c>
      <c r="Z36" s="48">
        <f t="shared" si="16"/>
        <v>0.6354166666666665</v>
      </c>
      <c r="AA36" s="48">
        <f t="shared" si="17"/>
        <v>0.7291666666666665</v>
      </c>
      <c r="AC36" s="64"/>
      <c r="AD36" s="64"/>
      <c r="AE36" s="64"/>
      <c r="AF36" s="64"/>
      <c r="AG36" s="64"/>
    </row>
    <row r="37" spans="1:33" s="44" customFormat="1" ht="10.5">
      <c r="A37" s="57" t="s">
        <v>217</v>
      </c>
      <c r="B37" s="58" t="s">
        <v>32</v>
      </c>
      <c r="C37" s="60">
        <f t="shared" si="0"/>
        <v>30</v>
      </c>
      <c r="D37" s="46">
        <v>1</v>
      </c>
      <c r="E37" s="59">
        <f t="shared" si="5"/>
        <v>37.12</v>
      </c>
      <c r="F37" s="48">
        <v>0.001388888888888889</v>
      </c>
      <c r="G37" s="69">
        <f t="shared" si="6"/>
        <v>0.048611111111111105</v>
      </c>
      <c r="H37" s="48">
        <f t="shared" si="7"/>
        <v>0.29861111111111094</v>
      </c>
      <c r="I37" s="48">
        <f t="shared" si="8"/>
        <v>0.38194444444444425</v>
      </c>
      <c r="J37" s="48">
        <f t="shared" si="9"/>
        <v>0.47569444444444425</v>
      </c>
      <c r="K37" s="48">
        <f t="shared" si="2"/>
        <v>0.5486111111111109</v>
      </c>
      <c r="L37" s="48">
        <f t="shared" si="3"/>
        <v>0.6423611111111109</v>
      </c>
      <c r="M37" s="48">
        <f t="shared" si="4"/>
        <v>0.7361111111111109</v>
      </c>
      <c r="N37" s="57"/>
      <c r="O37" s="57" t="s">
        <v>206</v>
      </c>
      <c r="P37" s="58" t="s">
        <v>31</v>
      </c>
      <c r="Q37" s="60">
        <f t="shared" si="1"/>
        <v>37</v>
      </c>
      <c r="R37" s="46">
        <v>1.85</v>
      </c>
      <c r="S37" s="59">
        <f t="shared" si="10"/>
        <v>35.540000000000006</v>
      </c>
      <c r="T37" s="48">
        <v>0.0020833333333333333</v>
      </c>
      <c r="U37" s="48">
        <f t="shared" si="11"/>
        <v>0.04374999999999999</v>
      </c>
      <c r="V37" s="48">
        <f t="shared" si="12"/>
        <v>0.29374999999999984</v>
      </c>
      <c r="W37" s="48">
        <f t="shared" si="13"/>
        <v>0.37708333333333316</v>
      </c>
      <c r="X37" s="48">
        <f t="shared" si="14"/>
        <v>0.47083333333333316</v>
      </c>
      <c r="Y37" s="48">
        <f t="shared" si="15"/>
        <v>0.5437499999999998</v>
      </c>
      <c r="Z37" s="48">
        <f t="shared" si="16"/>
        <v>0.6374999999999998</v>
      </c>
      <c r="AA37" s="48">
        <f t="shared" si="17"/>
        <v>0.7312499999999998</v>
      </c>
      <c r="AC37" s="64"/>
      <c r="AD37" s="64"/>
      <c r="AE37" s="64"/>
      <c r="AF37" s="64"/>
      <c r="AG37" s="64"/>
    </row>
    <row r="38" spans="1:33" s="44" customFormat="1" ht="10.5">
      <c r="A38" s="57" t="s">
        <v>218</v>
      </c>
      <c r="B38" s="58" t="s">
        <v>32</v>
      </c>
      <c r="C38" s="60">
        <f t="shared" si="0"/>
        <v>35.99999999999999</v>
      </c>
      <c r="D38" s="46">
        <v>0.6</v>
      </c>
      <c r="E38" s="59">
        <f t="shared" si="5"/>
        <v>37.72</v>
      </c>
      <c r="F38" s="48">
        <v>0.0006944444444444445</v>
      </c>
      <c r="G38" s="69">
        <f t="shared" si="6"/>
        <v>0.04930555555555555</v>
      </c>
      <c r="H38" s="48">
        <f t="shared" si="7"/>
        <v>0.2993055555555554</v>
      </c>
      <c r="I38" s="48">
        <f t="shared" si="8"/>
        <v>0.3826388888888887</v>
      </c>
      <c r="J38" s="48">
        <f t="shared" si="9"/>
        <v>0.4763888888888887</v>
      </c>
      <c r="K38" s="48">
        <f t="shared" si="2"/>
        <v>0.5493055555555554</v>
      </c>
      <c r="L38" s="48">
        <f t="shared" si="3"/>
        <v>0.6430555555555554</v>
      </c>
      <c r="M38" s="48">
        <f t="shared" si="4"/>
        <v>0.7368055555555554</v>
      </c>
      <c r="N38" s="57"/>
      <c r="O38" s="57" t="s">
        <v>205</v>
      </c>
      <c r="P38" s="58" t="s">
        <v>31</v>
      </c>
      <c r="Q38" s="60">
        <f t="shared" si="1"/>
        <v>39.300000000000004</v>
      </c>
      <c r="R38" s="46">
        <v>1.31</v>
      </c>
      <c r="S38" s="59">
        <f t="shared" si="10"/>
        <v>36.85000000000001</v>
      </c>
      <c r="T38" s="48">
        <v>0.001388888888888889</v>
      </c>
      <c r="U38" s="48">
        <f t="shared" si="11"/>
        <v>0.04513888888888888</v>
      </c>
      <c r="V38" s="48">
        <f t="shared" si="12"/>
        <v>0.29513888888888873</v>
      </c>
      <c r="W38" s="48">
        <f t="shared" si="13"/>
        <v>0.37847222222222204</v>
      </c>
      <c r="X38" s="48">
        <f t="shared" si="14"/>
        <v>0.47222222222222204</v>
      </c>
      <c r="Y38" s="48">
        <f t="shared" si="15"/>
        <v>0.5451388888888887</v>
      </c>
      <c r="Z38" s="48">
        <f t="shared" si="16"/>
        <v>0.6388888888888887</v>
      </c>
      <c r="AA38" s="48">
        <f t="shared" si="17"/>
        <v>0.7326388888888887</v>
      </c>
      <c r="AC38" s="64"/>
      <c r="AD38" s="64"/>
      <c r="AE38" s="64"/>
      <c r="AF38" s="64"/>
      <c r="AG38" s="64"/>
    </row>
    <row r="39" spans="1:33" s="44" customFormat="1" ht="10.5">
      <c r="A39" s="57" t="s">
        <v>227</v>
      </c>
      <c r="B39" s="58" t="s">
        <v>32</v>
      </c>
      <c r="C39" s="60">
        <f t="shared" si="0"/>
        <v>34.49999999999999</v>
      </c>
      <c r="D39" s="46">
        <v>2.3</v>
      </c>
      <c r="E39" s="59">
        <f t="shared" si="5"/>
        <v>40.019999999999996</v>
      </c>
      <c r="F39" s="48">
        <v>0.002777777777777778</v>
      </c>
      <c r="G39" s="69">
        <f t="shared" si="6"/>
        <v>0.05208333333333332</v>
      </c>
      <c r="H39" s="48">
        <f t="shared" si="7"/>
        <v>0.30208333333333315</v>
      </c>
      <c r="I39" s="48">
        <f t="shared" si="8"/>
        <v>0.38541666666666646</v>
      </c>
      <c r="J39" s="48">
        <f t="shared" si="9"/>
        <v>0.47916666666666646</v>
      </c>
      <c r="K39" s="48">
        <f t="shared" si="2"/>
        <v>0.5520833333333331</v>
      </c>
      <c r="L39" s="48">
        <f t="shared" si="3"/>
        <v>0.6458333333333331</v>
      </c>
      <c r="M39" s="48">
        <f t="shared" si="4"/>
        <v>0.7395833333333331</v>
      </c>
      <c r="N39" s="57"/>
      <c r="O39" s="57" t="s">
        <v>204</v>
      </c>
      <c r="P39" s="58" t="s">
        <v>31</v>
      </c>
      <c r="Q39" s="60">
        <f t="shared" si="1"/>
        <v>30</v>
      </c>
      <c r="R39" s="46">
        <v>0.5</v>
      </c>
      <c r="S39" s="59">
        <f t="shared" si="10"/>
        <v>37.35000000000001</v>
      </c>
      <c r="T39" s="48">
        <v>0.0006944444444444445</v>
      </c>
      <c r="U39" s="48">
        <f t="shared" si="11"/>
        <v>0.04583333333333332</v>
      </c>
      <c r="V39" s="48">
        <f t="shared" si="12"/>
        <v>0.29583333333333317</v>
      </c>
      <c r="W39" s="48">
        <f t="shared" si="13"/>
        <v>0.3791666666666665</v>
      </c>
      <c r="X39" s="48">
        <f t="shared" si="14"/>
        <v>0.4729166666666665</v>
      </c>
      <c r="Y39" s="48">
        <f t="shared" si="15"/>
        <v>0.5458333333333332</v>
      </c>
      <c r="Z39" s="48">
        <f t="shared" si="16"/>
        <v>0.6395833333333332</v>
      </c>
      <c r="AA39" s="48">
        <f t="shared" si="17"/>
        <v>0.7333333333333332</v>
      </c>
      <c r="AC39" s="64"/>
      <c r="AD39" s="64"/>
      <c r="AE39" s="64"/>
      <c r="AF39" s="64"/>
      <c r="AG39" s="64"/>
    </row>
    <row r="40" spans="1:33" s="44" customFormat="1" ht="10.5">
      <c r="A40" s="57" t="s">
        <v>224</v>
      </c>
      <c r="B40" s="58" t="s">
        <v>32</v>
      </c>
      <c r="C40" s="60">
        <f t="shared" si="0"/>
        <v>33</v>
      </c>
      <c r="D40" s="46">
        <v>1.1</v>
      </c>
      <c r="E40" s="59">
        <f t="shared" si="5"/>
        <v>41.12</v>
      </c>
      <c r="F40" s="48">
        <v>0.001388888888888889</v>
      </c>
      <c r="G40" s="69">
        <f t="shared" si="6"/>
        <v>0.05347222222222221</v>
      </c>
      <c r="H40" s="48">
        <f t="shared" si="7"/>
        <v>0.30347222222222203</v>
      </c>
      <c r="I40" s="48">
        <f t="shared" si="8"/>
        <v>0.38680555555555535</v>
      </c>
      <c r="J40" s="48">
        <f t="shared" si="9"/>
        <v>0.48055555555555535</v>
      </c>
      <c r="K40" s="48">
        <f t="shared" si="2"/>
        <v>0.553472222222222</v>
      </c>
      <c r="L40" s="48">
        <f t="shared" si="3"/>
        <v>0.647222222222222</v>
      </c>
      <c r="M40" s="48">
        <f t="shared" si="4"/>
        <v>0.740972222222222</v>
      </c>
      <c r="N40" s="57"/>
      <c r="O40" s="57" t="s">
        <v>203</v>
      </c>
      <c r="P40" s="58" t="s">
        <v>31</v>
      </c>
      <c r="Q40" s="60">
        <f t="shared" si="1"/>
        <v>28.499999999999996</v>
      </c>
      <c r="R40" s="46">
        <v>0.95</v>
      </c>
      <c r="S40" s="59">
        <f t="shared" si="10"/>
        <v>38.30000000000001</v>
      </c>
      <c r="T40" s="48">
        <v>0.001388888888888889</v>
      </c>
      <c r="U40" s="48">
        <f t="shared" si="11"/>
        <v>0.047222222222222214</v>
      </c>
      <c r="V40" s="48">
        <f t="shared" si="12"/>
        <v>0.29722222222222205</v>
      </c>
      <c r="W40" s="48">
        <f t="shared" si="13"/>
        <v>0.38055555555555537</v>
      </c>
      <c r="X40" s="48">
        <f t="shared" si="14"/>
        <v>0.47430555555555537</v>
      </c>
      <c r="Y40" s="48">
        <f t="shared" si="15"/>
        <v>0.547222222222222</v>
      </c>
      <c r="Z40" s="48">
        <f t="shared" si="16"/>
        <v>0.640972222222222</v>
      </c>
      <c r="AA40" s="48">
        <f t="shared" si="17"/>
        <v>0.734722222222222</v>
      </c>
      <c r="AC40" s="64"/>
      <c r="AD40" s="64"/>
      <c r="AE40" s="64"/>
      <c r="AF40" s="64"/>
      <c r="AG40" s="64"/>
    </row>
    <row r="41" spans="1:33" s="44" customFormat="1" ht="10.5">
      <c r="A41" s="57" t="s">
        <v>225</v>
      </c>
      <c r="B41" s="58" t="s">
        <v>32</v>
      </c>
      <c r="C41" s="60">
        <f t="shared" si="0"/>
        <v>30</v>
      </c>
      <c r="D41" s="46">
        <v>1</v>
      </c>
      <c r="E41" s="59">
        <f t="shared" si="5"/>
        <v>42.12</v>
      </c>
      <c r="F41" s="48">
        <v>0.001388888888888889</v>
      </c>
      <c r="G41" s="69">
        <f t="shared" si="6"/>
        <v>0.054861111111111104</v>
      </c>
      <c r="H41" s="48">
        <f t="shared" si="7"/>
        <v>0.3048611111111109</v>
      </c>
      <c r="I41" s="48">
        <f t="shared" si="8"/>
        <v>0.38819444444444423</v>
      </c>
      <c r="J41" s="48">
        <f t="shared" si="9"/>
        <v>0.48194444444444423</v>
      </c>
      <c r="K41" s="48">
        <f t="shared" si="2"/>
        <v>0.5548611111111109</v>
      </c>
      <c r="L41" s="48">
        <f t="shared" si="3"/>
        <v>0.6486111111111109</v>
      </c>
      <c r="M41" s="48">
        <f t="shared" si="4"/>
        <v>0.7423611111111109</v>
      </c>
      <c r="N41" s="57"/>
      <c r="O41" s="57" t="s">
        <v>202</v>
      </c>
      <c r="P41" s="58" t="s">
        <v>31</v>
      </c>
      <c r="Q41" s="60">
        <f t="shared" si="1"/>
        <v>24.899999999999995</v>
      </c>
      <c r="R41" s="46">
        <v>0.83</v>
      </c>
      <c r="S41" s="59">
        <f t="shared" si="10"/>
        <v>39.13000000000001</v>
      </c>
      <c r="T41" s="48">
        <v>0.001388888888888889</v>
      </c>
      <c r="U41" s="48">
        <f t="shared" si="11"/>
        <v>0.048611111111111105</v>
      </c>
      <c r="V41" s="48">
        <f t="shared" si="12"/>
        <v>0.29861111111111094</v>
      </c>
      <c r="W41" s="48">
        <f t="shared" si="13"/>
        <v>0.38194444444444425</v>
      </c>
      <c r="X41" s="48">
        <f t="shared" si="14"/>
        <v>0.47569444444444425</v>
      </c>
      <c r="Y41" s="48">
        <f t="shared" si="15"/>
        <v>0.5486111111111109</v>
      </c>
      <c r="Z41" s="48">
        <f t="shared" si="16"/>
        <v>0.6423611111111109</v>
      </c>
      <c r="AA41" s="48">
        <f t="shared" si="17"/>
        <v>0.7361111111111109</v>
      </c>
      <c r="AC41" s="64"/>
      <c r="AD41" s="64"/>
      <c r="AE41" s="64"/>
      <c r="AF41" s="64"/>
      <c r="AG41" s="64"/>
    </row>
    <row r="42" spans="1:33" s="44" customFormat="1" ht="10.5">
      <c r="A42" s="57" t="s">
        <v>219</v>
      </c>
      <c r="B42" s="58" t="s">
        <v>32</v>
      </c>
      <c r="C42" s="60">
        <f t="shared" si="0"/>
        <v>31.200000000000003</v>
      </c>
      <c r="D42" s="46">
        <v>1.56</v>
      </c>
      <c r="E42" s="59">
        <f t="shared" si="5"/>
        <v>43.68</v>
      </c>
      <c r="F42" s="48">
        <v>0.0020833333333333333</v>
      </c>
      <c r="G42" s="69">
        <f t="shared" si="6"/>
        <v>0.056944444444444436</v>
      </c>
      <c r="H42" s="48">
        <f t="shared" si="7"/>
        <v>0.30694444444444424</v>
      </c>
      <c r="I42" s="48">
        <f t="shared" si="8"/>
        <v>0.39027777777777756</v>
      </c>
      <c r="J42" s="48">
        <f t="shared" si="9"/>
        <v>0.48402777777777756</v>
      </c>
      <c r="K42" s="48">
        <f t="shared" si="2"/>
        <v>0.5569444444444442</v>
      </c>
      <c r="L42" s="48">
        <f t="shared" si="3"/>
        <v>0.6506944444444442</v>
      </c>
      <c r="M42" s="48">
        <f t="shared" si="4"/>
        <v>0.7444444444444442</v>
      </c>
      <c r="N42" s="57"/>
      <c r="O42" s="57" t="s">
        <v>193</v>
      </c>
      <c r="P42" s="58" t="s">
        <v>31</v>
      </c>
      <c r="Q42" s="60">
        <f t="shared" si="1"/>
        <v>32</v>
      </c>
      <c r="R42" s="46">
        <v>1.6</v>
      </c>
      <c r="S42" s="59">
        <f t="shared" si="10"/>
        <v>40.73000000000001</v>
      </c>
      <c r="T42" s="48">
        <v>0.0020833333333333333</v>
      </c>
      <c r="U42" s="48">
        <f t="shared" si="11"/>
        <v>0.05069444444444444</v>
      </c>
      <c r="V42" s="48">
        <f t="shared" si="12"/>
        <v>0.30069444444444426</v>
      </c>
      <c r="W42" s="48">
        <f t="shared" si="13"/>
        <v>0.3840277777777776</v>
      </c>
      <c r="X42" s="48">
        <f t="shared" si="14"/>
        <v>0.4777777777777776</v>
      </c>
      <c r="Y42" s="48">
        <f t="shared" si="15"/>
        <v>0.5506944444444443</v>
      </c>
      <c r="Z42" s="48">
        <f t="shared" si="16"/>
        <v>0.6444444444444443</v>
      </c>
      <c r="AA42" s="48">
        <f t="shared" si="17"/>
        <v>0.7381944444444443</v>
      </c>
      <c r="AC42" s="64"/>
      <c r="AD42" s="64"/>
      <c r="AE42" s="64"/>
      <c r="AF42" s="64"/>
      <c r="AG42" s="64"/>
    </row>
    <row r="43" spans="1:33" s="44" customFormat="1" ht="10.5">
      <c r="A43" s="57" t="s">
        <v>226</v>
      </c>
      <c r="B43" s="58" t="s">
        <v>32</v>
      </c>
      <c r="C43" s="60">
        <f t="shared" si="0"/>
        <v>17.999999999999996</v>
      </c>
      <c r="D43" s="46">
        <v>0.3</v>
      </c>
      <c r="E43" s="59">
        <f t="shared" si="5"/>
        <v>43.98</v>
      </c>
      <c r="F43" s="48">
        <v>0.0006944444444444445</v>
      </c>
      <c r="G43" s="69">
        <f t="shared" si="6"/>
        <v>0.05763888888888888</v>
      </c>
      <c r="H43" s="48">
        <f t="shared" si="7"/>
        <v>0.3076388888888887</v>
      </c>
      <c r="I43" s="48">
        <f t="shared" si="8"/>
        <v>0.390972222222222</v>
      </c>
      <c r="J43" s="48">
        <f t="shared" si="9"/>
        <v>0.484722222222222</v>
      </c>
      <c r="K43" s="48">
        <f t="shared" si="2"/>
        <v>0.5576388888888887</v>
      </c>
      <c r="L43" s="48">
        <f t="shared" si="3"/>
        <v>0.6513888888888887</v>
      </c>
      <c r="M43" s="48">
        <f t="shared" si="4"/>
        <v>0.7451388888888887</v>
      </c>
      <c r="N43" s="57"/>
      <c r="O43" s="57" t="s">
        <v>195</v>
      </c>
      <c r="P43" s="58" t="s">
        <v>31</v>
      </c>
      <c r="Q43" s="60">
        <f t="shared" si="1"/>
        <v>35.99999999999999</v>
      </c>
      <c r="R43" s="46">
        <v>2.4</v>
      </c>
      <c r="S43" s="59">
        <f t="shared" si="10"/>
        <v>43.13000000000001</v>
      </c>
      <c r="T43" s="48">
        <v>0.002777777777777778</v>
      </c>
      <c r="U43" s="48">
        <f t="shared" si="11"/>
        <v>0.05347222222222221</v>
      </c>
      <c r="V43" s="48">
        <f t="shared" si="12"/>
        <v>0.30347222222222203</v>
      </c>
      <c r="W43" s="48">
        <f t="shared" si="13"/>
        <v>0.38680555555555535</v>
      </c>
      <c r="X43" s="48">
        <f t="shared" si="14"/>
        <v>0.48055555555555535</v>
      </c>
      <c r="Y43" s="48">
        <f t="shared" si="15"/>
        <v>0.553472222222222</v>
      </c>
      <c r="Z43" s="48">
        <f t="shared" si="16"/>
        <v>0.647222222222222</v>
      </c>
      <c r="AA43" s="48">
        <f t="shared" si="17"/>
        <v>0.740972222222222</v>
      </c>
      <c r="AC43" s="64"/>
      <c r="AD43" s="64"/>
      <c r="AE43" s="64"/>
      <c r="AF43" s="64"/>
      <c r="AG43" s="64"/>
    </row>
    <row r="44" spans="1:33" s="44" customFormat="1" ht="10.5">
      <c r="A44" s="57" t="s">
        <v>233</v>
      </c>
      <c r="B44" s="58" t="s">
        <v>32</v>
      </c>
      <c r="C44" s="60">
        <f t="shared" si="0"/>
        <v>37.5</v>
      </c>
      <c r="D44" s="46">
        <v>3.75</v>
      </c>
      <c r="E44" s="59">
        <f t="shared" si="5"/>
        <v>47.73</v>
      </c>
      <c r="F44" s="48">
        <v>0.004166666666666667</v>
      </c>
      <c r="G44" s="69">
        <f t="shared" si="6"/>
        <v>0.061805555555555544</v>
      </c>
      <c r="H44" s="48">
        <f t="shared" si="7"/>
        <v>0.31180555555555534</v>
      </c>
      <c r="I44" s="48">
        <f t="shared" si="8"/>
        <v>0.39513888888888865</v>
      </c>
      <c r="J44" s="48">
        <f t="shared" si="9"/>
        <v>0.48888888888888865</v>
      </c>
      <c r="K44" s="48">
        <f t="shared" si="2"/>
        <v>0.5618055555555553</v>
      </c>
      <c r="L44" s="48">
        <f t="shared" si="3"/>
        <v>0.6555555555555553</v>
      </c>
      <c r="M44" s="48">
        <f t="shared" si="4"/>
        <v>0.7493055555555553</v>
      </c>
      <c r="N44" s="57"/>
      <c r="O44" s="57" t="s">
        <v>196</v>
      </c>
      <c r="P44" s="58" t="s">
        <v>31</v>
      </c>
      <c r="Q44" s="60">
        <f t="shared" si="1"/>
        <v>20.999999999999996</v>
      </c>
      <c r="R44" s="46">
        <v>0.7</v>
      </c>
      <c r="S44" s="59">
        <f t="shared" si="10"/>
        <v>43.83000000000001</v>
      </c>
      <c r="T44" s="48">
        <v>0.001388888888888889</v>
      </c>
      <c r="U44" s="48">
        <f t="shared" si="11"/>
        <v>0.054861111111111104</v>
      </c>
      <c r="V44" s="48">
        <f t="shared" si="12"/>
        <v>0.3048611111111109</v>
      </c>
      <c r="W44" s="48">
        <f t="shared" si="13"/>
        <v>0.38819444444444423</v>
      </c>
      <c r="X44" s="48">
        <f t="shared" si="14"/>
        <v>0.48194444444444423</v>
      </c>
      <c r="Y44" s="48">
        <f t="shared" si="15"/>
        <v>0.5548611111111109</v>
      </c>
      <c r="Z44" s="48">
        <f t="shared" si="16"/>
        <v>0.6486111111111109</v>
      </c>
      <c r="AA44" s="48">
        <f t="shared" si="17"/>
        <v>0.7423611111111109</v>
      </c>
      <c r="AC44" s="64"/>
      <c r="AD44" s="64"/>
      <c r="AE44" s="64"/>
      <c r="AF44" s="64"/>
      <c r="AG44" s="64"/>
    </row>
    <row r="45" spans="1:33" s="44" customFormat="1" ht="10.5">
      <c r="A45" s="57" t="s">
        <v>232</v>
      </c>
      <c r="B45" s="58" t="s">
        <v>32</v>
      </c>
      <c r="C45" s="60">
        <f t="shared" si="0"/>
        <v>35.99999999999999</v>
      </c>
      <c r="D45" s="46">
        <v>0.6</v>
      </c>
      <c r="E45" s="59">
        <f t="shared" si="5"/>
        <v>48.33</v>
      </c>
      <c r="F45" s="48">
        <v>0.0006944444444444445</v>
      </c>
      <c r="G45" s="69">
        <f t="shared" si="6"/>
        <v>0.062499999999999986</v>
      </c>
      <c r="H45" s="48">
        <f t="shared" si="7"/>
        <v>0.3124999999999998</v>
      </c>
      <c r="I45" s="48">
        <f t="shared" si="8"/>
        <v>0.3958333333333331</v>
      </c>
      <c r="J45" s="48">
        <f t="shared" si="9"/>
        <v>0.4895833333333331</v>
      </c>
      <c r="K45" s="48">
        <f t="shared" si="2"/>
        <v>0.5624999999999998</v>
      </c>
      <c r="L45" s="48">
        <f t="shared" si="3"/>
        <v>0.6562499999999998</v>
      </c>
      <c r="M45" s="48">
        <f t="shared" si="4"/>
        <v>0.7499999999999998</v>
      </c>
      <c r="N45" s="57"/>
      <c r="O45" s="57" t="s">
        <v>194</v>
      </c>
      <c r="P45" s="58" t="s">
        <v>31</v>
      </c>
      <c r="Q45" s="60">
        <f t="shared" si="1"/>
        <v>31.5</v>
      </c>
      <c r="R45" s="46">
        <v>2.1</v>
      </c>
      <c r="S45" s="59">
        <f t="shared" si="10"/>
        <v>45.930000000000014</v>
      </c>
      <c r="T45" s="48">
        <v>0.002777777777777778</v>
      </c>
      <c r="U45" s="48">
        <f t="shared" si="11"/>
        <v>0.05763888888888888</v>
      </c>
      <c r="V45" s="48">
        <f t="shared" si="12"/>
        <v>0.3076388888888887</v>
      </c>
      <c r="W45" s="48">
        <f t="shared" si="13"/>
        <v>0.390972222222222</v>
      </c>
      <c r="X45" s="48">
        <f t="shared" si="14"/>
        <v>0.484722222222222</v>
      </c>
      <c r="Y45" s="48">
        <f t="shared" si="15"/>
        <v>0.5576388888888887</v>
      </c>
      <c r="Z45" s="48">
        <f t="shared" si="16"/>
        <v>0.6513888888888887</v>
      </c>
      <c r="AA45" s="48">
        <f t="shared" si="17"/>
        <v>0.7451388888888887</v>
      </c>
      <c r="AC45" s="64"/>
      <c r="AD45" s="64"/>
      <c r="AE45" s="64"/>
      <c r="AF45" s="64"/>
      <c r="AG45" s="64"/>
    </row>
    <row r="46" spans="1:33" s="44" customFormat="1" ht="10.5">
      <c r="A46" s="57" t="s">
        <v>231</v>
      </c>
      <c r="B46" s="58" t="s">
        <v>32</v>
      </c>
      <c r="C46" s="60">
        <f t="shared" si="0"/>
        <v>41.99999999999999</v>
      </c>
      <c r="D46" s="46">
        <v>0.7</v>
      </c>
      <c r="E46" s="59">
        <f t="shared" si="5"/>
        <v>49.03</v>
      </c>
      <c r="F46" s="48">
        <v>0.0006944444444444445</v>
      </c>
      <c r="G46" s="69">
        <f>G45+F46</f>
        <v>0.06319444444444443</v>
      </c>
      <c r="H46" s="48">
        <f>H45+F46</f>
        <v>0.3131944444444442</v>
      </c>
      <c r="I46" s="48">
        <f>I45+F46</f>
        <v>0.39652777777777753</v>
      </c>
      <c r="J46" s="48">
        <f t="shared" si="9"/>
        <v>0.49027777777777753</v>
      </c>
      <c r="K46" s="48">
        <f t="shared" si="2"/>
        <v>0.5631944444444442</v>
      </c>
      <c r="L46" s="48">
        <f t="shared" si="3"/>
        <v>0.6569444444444442</v>
      </c>
      <c r="M46" s="48">
        <f t="shared" si="4"/>
        <v>0.7506944444444442</v>
      </c>
      <c r="N46" s="57"/>
      <c r="O46" s="57" t="s">
        <v>192</v>
      </c>
      <c r="P46" s="58" t="s">
        <v>31</v>
      </c>
      <c r="Q46" s="60">
        <f t="shared" si="1"/>
        <v>39</v>
      </c>
      <c r="R46" s="46">
        <v>1.3</v>
      </c>
      <c r="S46" s="59">
        <f>R46+S45</f>
        <v>47.23000000000001</v>
      </c>
      <c r="T46" s="48">
        <v>0.001388888888888889</v>
      </c>
      <c r="U46" s="48">
        <f>U45+T46</f>
        <v>0.05902777777777777</v>
      </c>
      <c r="V46" s="48">
        <f>V45+T46</f>
        <v>0.30902777777777757</v>
      </c>
      <c r="W46" s="48">
        <f>W45+T46</f>
        <v>0.3923611111111109</v>
      </c>
      <c r="X46" s="48">
        <f>X45+T46</f>
        <v>0.4861111111111109</v>
      </c>
      <c r="Y46" s="48">
        <f>Y45+T46</f>
        <v>0.5590277777777776</v>
      </c>
      <c r="Z46" s="48">
        <f>Z45+T46</f>
        <v>0.6527777777777776</v>
      </c>
      <c r="AA46" s="48">
        <f>AA45+T46</f>
        <v>0.7465277777777776</v>
      </c>
      <c r="AC46" s="64"/>
      <c r="AD46" s="64"/>
      <c r="AE46" s="64"/>
      <c r="AF46" s="64"/>
      <c r="AG46" s="64"/>
    </row>
    <row r="47" spans="1:33" s="44" customFormat="1" ht="10.5">
      <c r="A47" s="57" t="s">
        <v>229</v>
      </c>
      <c r="B47" s="58" t="s">
        <v>32</v>
      </c>
      <c r="C47" s="60">
        <f t="shared" si="0"/>
        <v>27</v>
      </c>
      <c r="D47" s="46">
        <v>0.9</v>
      </c>
      <c r="E47" s="59">
        <f t="shared" si="5"/>
        <v>49.93</v>
      </c>
      <c r="F47" s="48">
        <v>0.001388888888888889</v>
      </c>
      <c r="G47" s="69">
        <f t="shared" si="6"/>
        <v>0.06458333333333331</v>
      </c>
      <c r="H47" s="48">
        <f t="shared" si="7"/>
        <v>0.3145833333333331</v>
      </c>
      <c r="I47" s="48">
        <f t="shared" si="8"/>
        <v>0.3979166666666664</v>
      </c>
      <c r="J47" s="48">
        <f t="shared" si="9"/>
        <v>0.4916666666666664</v>
      </c>
      <c r="K47" s="48">
        <f t="shared" si="2"/>
        <v>0.5645833333333331</v>
      </c>
      <c r="L47" s="48">
        <f t="shared" si="3"/>
        <v>0.6583333333333331</v>
      </c>
      <c r="M47" s="48">
        <f t="shared" si="4"/>
        <v>0.7520833333333331</v>
      </c>
      <c r="N47" s="57"/>
      <c r="O47" s="57" t="s">
        <v>191</v>
      </c>
      <c r="P47" s="58" t="s">
        <v>31</v>
      </c>
      <c r="Q47" s="60">
        <f t="shared" si="1"/>
        <v>30</v>
      </c>
      <c r="R47" s="46">
        <v>1.5</v>
      </c>
      <c r="S47" s="59">
        <f t="shared" si="10"/>
        <v>48.73000000000001</v>
      </c>
      <c r="T47" s="48">
        <v>0.0020833333333333333</v>
      </c>
      <c r="U47" s="48">
        <f t="shared" si="11"/>
        <v>0.0611111111111111</v>
      </c>
      <c r="V47" s="48">
        <f t="shared" si="12"/>
        <v>0.3111111111111109</v>
      </c>
      <c r="W47" s="48">
        <f t="shared" si="13"/>
        <v>0.3944444444444442</v>
      </c>
      <c r="X47" s="48">
        <f t="shared" si="14"/>
        <v>0.4881944444444442</v>
      </c>
      <c r="Y47" s="48">
        <f t="shared" si="15"/>
        <v>0.5611111111111109</v>
      </c>
      <c r="Z47" s="48">
        <f t="shared" si="16"/>
        <v>0.6548611111111109</v>
      </c>
      <c r="AA47" s="48">
        <f t="shared" si="17"/>
        <v>0.7486111111111109</v>
      </c>
      <c r="AC47" s="64"/>
      <c r="AD47" s="64"/>
      <c r="AE47" s="64"/>
      <c r="AF47" s="64"/>
      <c r="AG47" s="64"/>
    </row>
    <row r="48" spans="1:33" s="44" customFormat="1" ht="10.5">
      <c r="A48" s="57" t="s">
        <v>228</v>
      </c>
      <c r="B48" s="58" t="s">
        <v>32</v>
      </c>
      <c r="C48" s="60">
        <f t="shared" si="0"/>
        <v>35.99999999999999</v>
      </c>
      <c r="D48" s="46">
        <v>0.6</v>
      </c>
      <c r="E48" s="59">
        <f t="shared" si="5"/>
        <v>50.53</v>
      </c>
      <c r="F48" s="48">
        <v>0.0006944444444444445</v>
      </c>
      <c r="G48" s="69">
        <f t="shared" si="6"/>
        <v>0.06527777777777775</v>
      </c>
      <c r="H48" s="48">
        <f t="shared" si="7"/>
        <v>0.31527777777777755</v>
      </c>
      <c r="I48" s="48">
        <f t="shared" si="8"/>
        <v>0.39861111111111086</v>
      </c>
      <c r="J48" s="48">
        <f t="shared" si="9"/>
        <v>0.49236111111111086</v>
      </c>
      <c r="K48" s="48">
        <f t="shared" si="2"/>
        <v>0.5652777777777775</v>
      </c>
      <c r="L48" s="48">
        <f t="shared" si="3"/>
        <v>0.6590277777777775</v>
      </c>
      <c r="M48" s="48">
        <f t="shared" si="4"/>
        <v>0.7527777777777775</v>
      </c>
      <c r="N48" s="57"/>
      <c r="O48" s="57" t="s">
        <v>190</v>
      </c>
      <c r="P48" s="58" t="s">
        <v>31</v>
      </c>
      <c r="Q48" s="60">
        <f t="shared" si="1"/>
        <v>27</v>
      </c>
      <c r="R48" s="46">
        <v>0.9</v>
      </c>
      <c r="S48" s="59">
        <f t="shared" si="10"/>
        <v>49.63000000000001</v>
      </c>
      <c r="T48" s="48">
        <v>0.001388888888888889</v>
      </c>
      <c r="U48" s="48">
        <f t="shared" si="11"/>
        <v>0.06249999999999999</v>
      </c>
      <c r="V48" s="48">
        <f t="shared" si="12"/>
        <v>0.3124999999999998</v>
      </c>
      <c r="W48" s="48">
        <f t="shared" si="13"/>
        <v>0.3958333333333331</v>
      </c>
      <c r="X48" s="48">
        <f t="shared" si="14"/>
        <v>0.4895833333333331</v>
      </c>
      <c r="Y48" s="48">
        <f t="shared" si="15"/>
        <v>0.5624999999999998</v>
      </c>
      <c r="Z48" s="48">
        <f t="shared" si="16"/>
        <v>0.6562499999999998</v>
      </c>
      <c r="AA48" s="48">
        <f t="shared" si="17"/>
        <v>0.7499999999999998</v>
      </c>
      <c r="AC48" s="64"/>
      <c r="AD48" s="64"/>
      <c r="AE48" s="64"/>
      <c r="AF48" s="64"/>
      <c r="AG48" s="64"/>
    </row>
    <row r="49" spans="1:33" s="44" customFormat="1" ht="10.5">
      <c r="A49" s="57" t="s">
        <v>220</v>
      </c>
      <c r="B49" s="58" t="s">
        <v>32</v>
      </c>
      <c r="C49" s="60">
        <f t="shared" si="0"/>
        <v>35.99999999999999</v>
      </c>
      <c r="D49" s="46">
        <v>0.6</v>
      </c>
      <c r="E49" s="59">
        <f t="shared" si="5"/>
        <v>51.13</v>
      </c>
      <c r="F49" s="48">
        <v>0.0006944444444444445</v>
      </c>
      <c r="G49" s="69">
        <f t="shared" si="6"/>
        <v>0.0659722222222222</v>
      </c>
      <c r="H49" s="48">
        <f t="shared" si="7"/>
        <v>0.315972222222222</v>
      </c>
      <c r="I49" s="48">
        <f t="shared" si="8"/>
        <v>0.3993055555555553</v>
      </c>
      <c r="J49" s="48">
        <f t="shared" si="9"/>
        <v>0.4930555555555553</v>
      </c>
      <c r="K49" s="48">
        <f t="shared" si="2"/>
        <v>0.565972222222222</v>
      </c>
      <c r="L49" s="48">
        <f t="shared" si="3"/>
        <v>0.659722222222222</v>
      </c>
      <c r="M49" s="48">
        <f t="shared" si="4"/>
        <v>0.753472222222222</v>
      </c>
      <c r="N49" s="57"/>
      <c r="O49" s="57" t="s">
        <v>197</v>
      </c>
      <c r="P49" s="58" t="s">
        <v>31</v>
      </c>
      <c r="Q49" s="60">
        <f t="shared" si="1"/>
        <v>30</v>
      </c>
      <c r="R49" s="46">
        <v>1</v>
      </c>
      <c r="S49" s="59">
        <f t="shared" si="10"/>
        <v>50.63000000000001</v>
      </c>
      <c r="T49" s="48">
        <v>0.001388888888888889</v>
      </c>
      <c r="U49" s="48">
        <f t="shared" si="11"/>
        <v>0.06388888888888888</v>
      </c>
      <c r="V49" s="48">
        <f t="shared" si="12"/>
        <v>0.31388888888888866</v>
      </c>
      <c r="W49" s="48">
        <f t="shared" si="13"/>
        <v>0.397222222222222</v>
      </c>
      <c r="X49" s="48">
        <f t="shared" si="14"/>
        <v>0.490972222222222</v>
      </c>
      <c r="Y49" s="48">
        <f t="shared" si="15"/>
        <v>0.5638888888888887</v>
      </c>
      <c r="Z49" s="48">
        <f t="shared" si="16"/>
        <v>0.6576388888888887</v>
      </c>
      <c r="AA49" s="48">
        <f t="shared" si="17"/>
        <v>0.7513888888888887</v>
      </c>
      <c r="AC49" s="64"/>
      <c r="AD49" s="64"/>
      <c r="AE49" s="64"/>
      <c r="AF49" s="64"/>
      <c r="AG49" s="64"/>
    </row>
    <row r="50" spans="1:33" s="44" customFormat="1" ht="10.5">
      <c r="A50" s="57" t="s">
        <v>221</v>
      </c>
      <c r="B50" s="58" t="s">
        <v>32</v>
      </c>
      <c r="C50" s="60">
        <f t="shared" si="0"/>
        <v>34</v>
      </c>
      <c r="D50" s="46">
        <v>1.7</v>
      </c>
      <c r="E50" s="59">
        <f t="shared" si="5"/>
        <v>52.830000000000005</v>
      </c>
      <c r="F50" s="48">
        <v>0.0020833333333333333</v>
      </c>
      <c r="G50" s="69">
        <f t="shared" si="6"/>
        <v>0.06805555555555554</v>
      </c>
      <c r="H50" s="48">
        <f t="shared" si="7"/>
        <v>0.3180555555555553</v>
      </c>
      <c r="I50" s="48">
        <f t="shared" si="8"/>
        <v>0.40138888888888863</v>
      </c>
      <c r="J50" s="48">
        <f t="shared" si="9"/>
        <v>0.49513888888888863</v>
      </c>
      <c r="K50" s="48">
        <f t="shared" si="2"/>
        <v>0.5680555555555553</v>
      </c>
      <c r="L50" s="48">
        <f t="shared" si="3"/>
        <v>0.6618055555555553</v>
      </c>
      <c r="M50" s="48">
        <f t="shared" si="4"/>
        <v>0.7555555555555553</v>
      </c>
      <c r="N50" s="57"/>
      <c r="O50" s="57" t="s">
        <v>198</v>
      </c>
      <c r="P50" s="58" t="s">
        <v>31</v>
      </c>
      <c r="Q50" s="60">
        <f t="shared" si="1"/>
        <v>30</v>
      </c>
      <c r="R50" s="46">
        <v>1.5</v>
      </c>
      <c r="S50" s="59">
        <f t="shared" si="10"/>
        <v>52.13000000000001</v>
      </c>
      <c r="T50" s="48">
        <v>0.0020833333333333333</v>
      </c>
      <c r="U50" s="48">
        <f t="shared" si="11"/>
        <v>0.06597222222222222</v>
      </c>
      <c r="V50" s="48">
        <f t="shared" si="12"/>
        <v>0.315972222222222</v>
      </c>
      <c r="W50" s="48">
        <f t="shared" si="13"/>
        <v>0.3993055555555553</v>
      </c>
      <c r="X50" s="48">
        <f t="shared" si="14"/>
        <v>0.4930555555555553</v>
      </c>
      <c r="Y50" s="48">
        <f t="shared" si="15"/>
        <v>0.565972222222222</v>
      </c>
      <c r="Z50" s="48">
        <f t="shared" si="16"/>
        <v>0.659722222222222</v>
      </c>
      <c r="AA50" s="48">
        <f t="shared" si="17"/>
        <v>0.753472222222222</v>
      </c>
      <c r="AC50" s="64"/>
      <c r="AD50" s="64"/>
      <c r="AE50" s="64"/>
      <c r="AF50" s="64"/>
      <c r="AG50" s="64"/>
    </row>
    <row r="51" spans="1:33" s="44" customFormat="1" ht="10.5">
      <c r="A51" s="57" t="s">
        <v>222</v>
      </c>
      <c r="B51" s="58" t="s">
        <v>32</v>
      </c>
      <c r="C51" s="60">
        <f t="shared" si="0"/>
        <v>41.99999999999999</v>
      </c>
      <c r="D51" s="46">
        <v>0.7</v>
      </c>
      <c r="E51" s="59">
        <f t="shared" si="5"/>
        <v>53.53000000000001</v>
      </c>
      <c r="F51" s="48">
        <v>0.0006944444444444445</v>
      </c>
      <c r="G51" s="69">
        <f t="shared" si="6"/>
        <v>0.06874999999999998</v>
      </c>
      <c r="H51" s="48">
        <f t="shared" si="7"/>
        <v>0.31874999999999976</v>
      </c>
      <c r="I51" s="48">
        <f t="shared" si="8"/>
        <v>0.40208333333333307</v>
      </c>
      <c r="J51" s="48">
        <f t="shared" si="9"/>
        <v>0.49583333333333307</v>
      </c>
      <c r="K51" s="48">
        <f t="shared" si="2"/>
        <v>0.5687499999999998</v>
      </c>
      <c r="L51" s="48">
        <f t="shared" si="3"/>
        <v>0.6624999999999998</v>
      </c>
      <c r="M51" s="48">
        <f t="shared" si="4"/>
        <v>0.7562499999999998</v>
      </c>
      <c r="N51" s="57"/>
      <c r="O51" s="57" t="s">
        <v>235</v>
      </c>
      <c r="P51" s="58" t="s">
        <v>31</v>
      </c>
      <c r="Q51" s="60">
        <f t="shared" si="1"/>
        <v>30</v>
      </c>
      <c r="R51" s="46">
        <v>1.5</v>
      </c>
      <c r="S51" s="59">
        <f t="shared" si="10"/>
        <v>53.63000000000001</v>
      </c>
      <c r="T51" s="48">
        <v>0.0020833333333333333</v>
      </c>
      <c r="U51" s="48">
        <f t="shared" si="11"/>
        <v>0.06805555555555556</v>
      </c>
      <c r="V51" s="48">
        <f t="shared" si="12"/>
        <v>0.3180555555555553</v>
      </c>
      <c r="W51" s="48">
        <f t="shared" si="13"/>
        <v>0.40138888888888863</v>
      </c>
      <c r="X51" s="48">
        <f t="shared" si="14"/>
        <v>0.49513888888888863</v>
      </c>
      <c r="Y51" s="48">
        <f t="shared" si="15"/>
        <v>0.5680555555555553</v>
      </c>
      <c r="Z51" s="48">
        <f t="shared" si="16"/>
        <v>0.6618055555555553</v>
      </c>
      <c r="AA51" s="48">
        <f t="shared" si="17"/>
        <v>0.7555555555555553</v>
      </c>
      <c r="AC51" s="64"/>
      <c r="AD51" s="64"/>
      <c r="AE51" s="64"/>
      <c r="AF51" s="64"/>
      <c r="AG51" s="64"/>
    </row>
    <row r="52" spans="1:33" s="44" customFormat="1" ht="10.5">
      <c r="A52" s="57" t="s">
        <v>230</v>
      </c>
      <c r="B52" s="58" t="s">
        <v>32</v>
      </c>
      <c r="C52" s="60">
        <f t="shared" si="0"/>
        <v>20.999999999999996</v>
      </c>
      <c r="D52" s="46">
        <v>0.7</v>
      </c>
      <c r="E52" s="59">
        <f t="shared" si="5"/>
        <v>54.23000000000001</v>
      </c>
      <c r="F52" s="48">
        <v>0.001388888888888889</v>
      </c>
      <c r="G52" s="69">
        <f t="shared" si="6"/>
        <v>0.07013888888888886</v>
      </c>
      <c r="H52" s="48">
        <f t="shared" si="7"/>
        <v>0.32013888888888864</v>
      </c>
      <c r="I52" s="48">
        <f t="shared" si="8"/>
        <v>0.40347222222222195</v>
      </c>
      <c r="J52" s="48">
        <f t="shared" si="9"/>
        <v>0.49722222222222195</v>
      </c>
      <c r="K52" s="48">
        <f t="shared" si="2"/>
        <v>0.5701388888888886</v>
      </c>
      <c r="L52" s="48">
        <f t="shared" si="3"/>
        <v>0.6638888888888886</v>
      </c>
      <c r="M52" s="48">
        <f t="shared" si="4"/>
        <v>0.7576388888888886</v>
      </c>
      <c r="N52" s="57"/>
      <c r="O52" s="57" t="s">
        <v>238</v>
      </c>
      <c r="P52" s="58" t="s">
        <v>31</v>
      </c>
      <c r="Q52" s="60">
        <f t="shared" si="1"/>
        <v>35.99999999999999</v>
      </c>
      <c r="R52" s="46">
        <v>0.6</v>
      </c>
      <c r="S52" s="59">
        <f t="shared" si="10"/>
        <v>54.23000000000001</v>
      </c>
      <c r="T52" s="48">
        <v>0.0006944444444444445</v>
      </c>
      <c r="U52" s="48">
        <f t="shared" si="11"/>
        <v>0.06875</v>
      </c>
      <c r="V52" s="48">
        <f t="shared" si="12"/>
        <v>0.31874999999999976</v>
      </c>
      <c r="W52" s="48">
        <f t="shared" si="13"/>
        <v>0.40208333333333307</v>
      </c>
      <c r="X52" s="48">
        <f t="shared" si="14"/>
        <v>0.49583333333333307</v>
      </c>
      <c r="Y52" s="48">
        <f t="shared" si="15"/>
        <v>0.5687499999999998</v>
      </c>
      <c r="Z52" s="48">
        <f t="shared" si="16"/>
        <v>0.6624999999999998</v>
      </c>
      <c r="AA52" s="48">
        <f t="shared" si="17"/>
        <v>0.7562499999999998</v>
      </c>
      <c r="AC52" s="64"/>
      <c r="AD52" s="64"/>
      <c r="AE52" s="64"/>
      <c r="AF52" s="64"/>
      <c r="AG52" s="64"/>
    </row>
    <row r="53" spans="1:33" s="44" customFormat="1" ht="10.5">
      <c r="A53" s="57" t="s">
        <v>223</v>
      </c>
      <c r="B53" s="58" t="s">
        <v>31</v>
      </c>
      <c r="C53" s="60">
        <f t="shared" si="0"/>
        <v>33</v>
      </c>
      <c r="D53" s="46">
        <v>1.1</v>
      </c>
      <c r="E53" s="59">
        <f t="shared" si="5"/>
        <v>55.33000000000001</v>
      </c>
      <c r="F53" s="48">
        <v>0.001388888888888889</v>
      </c>
      <c r="G53" s="69">
        <f t="shared" si="6"/>
        <v>0.07152777777777775</v>
      </c>
      <c r="H53" s="48">
        <f t="shared" si="7"/>
        <v>0.3215277777777775</v>
      </c>
      <c r="I53" s="48">
        <f t="shared" si="8"/>
        <v>0.40486111111111084</v>
      </c>
      <c r="J53" s="48">
        <f t="shared" si="9"/>
        <v>0.49861111111111084</v>
      </c>
      <c r="K53" s="48">
        <f t="shared" si="2"/>
        <v>0.5715277777777775</v>
      </c>
      <c r="L53" s="48">
        <f t="shared" si="3"/>
        <v>0.6652777777777775</v>
      </c>
      <c r="M53" s="48">
        <f t="shared" si="4"/>
        <v>0.7590277777777775</v>
      </c>
      <c r="N53" s="57"/>
      <c r="O53" s="57" t="s">
        <v>199</v>
      </c>
      <c r="P53" s="58" t="s">
        <v>31</v>
      </c>
      <c r="Q53" s="60">
        <f t="shared" si="1"/>
        <v>17.999999999999996</v>
      </c>
      <c r="R53" s="46">
        <v>0.3</v>
      </c>
      <c r="S53" s="59">
        <f t="shared" si="10"/>
        <v>54.53000000000001</v>
      </c>
      <c r="T53" s="48">
        <v>0.0006944444444444445</v>
      </c>
      <c r="U53" s="48">
        <f t="shared" si="11"/>
        <v>0.06944444444444445</v>
      </c>
      <c r="V53" s="48">
        <f t="shared" si="12"/>
        <v>0.3194444444444442</v>
      </c>
      <c r="W53" s="48">
        <f t="shared" si="13"/>
        <v>0.4027777777777775</v>
      </c>
      <c r="X53" s="48">
        <f t="shared" si="14"/>
        <v>0.4965277777777775</v>
      </c>
      <c r="Y53" s="48">
        <f t="shared" si="15"/>
        <v>0.5694444444444442</v>
      </c>
      <c r="Z53" s="48">
        <f t="shared" si="16"/>
        <v>0.6631944444444442</v>
      </c>
      <c r="AA53" s="48">
        <f t="shared" si="17"/>
        <v>0.7569444444444442</v>
      </c>
      <c r="AC53" s="64"/>
      <c r="AD53" s="64"/>
      <c r="AE53" s="64"/>
      <c r="AF53" s="64"/>
      <c r="AG53" s="64"/>
    </row>
    <row r="54" spans="1:33" s="44" customFormat="1" ht="10.5">
      <c r="A54" s="51"/>
      <c r="B54" s="52"/>
      <c r="C54" s="56"/>
      <c r="D54" s="47"/>
      <c r="E54" s="54"/>
      <c r="F54" s="55"/>
      <c r="G54" s="55"/>
      <c r="H54" s="55"/>
      <c r="I54" s="55"/>
      <c r="J54" s="55"/>
      <c r="K54" s="55"/>
      <c r="L54" s="55"/>
      <c r="M54" s="55"/>
      <c r="N54" s="51"/>
      <c r="O54" s="51"/>
      <c r="P54" s="52"/>
      <c r="Q54" s="56"/>
      <c r="R54" s="47"/>
      <c r="S54" s="54"/>
      <c r="T54" s="55"/>
      <c r="U54" s="55"/>
      <c r="V54" s="55"/>
      <c r="W54" s="55"/>
      <c r="X54" s="55"/>
      <c r="Y54" s="55"/>
      <c r="Z54" s="55"/>
      <c r="AA54" s="55"/>
      <c r="AC54" s="64"/>
      <c r="AD54" s="64"/>
      <c r="AE54" s="64"/>
      <c r="AF54" s="64"/>
      <c r="AG54" s="64"/>
    </row>
    <row r="55" spans="1:28" s="64" customFormat="1" ht="10.5">
      <c r="A55" s="44" t="s">
        <v>34</v>
      </c>
      <c r="B55" s="63"/>
      <c r="C55" s="6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44"/>
    </row>
    <row r="56" spans="1:28" s="64" customFormat="1" ht="10.5">
      <c r="A56" s="44"/>
      <c r="B56" s="63"/>
      <c r="C56" s="6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:28" s="64" customFormat="1" ht="10.5">
      <c r="A57" s="44" t="s">
        <v>0</v>
      </c>
      <c r="B57" s="63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33" s="44" customFormat="1" ht="10.5">
      <c r="A58" s="44" t="s">
        <v>90</v>
      </c>
      <c r="B58" s="63"/>
      <c r="C58" s="63"/>
      <c r="AC58" s="64"/>
      <c r="AD58" s="64"/>
      <c r="AE58" s="64"/>
      <c r="AF58" s="64"/>
      <c r="AG58" s="64"/>
    </row>
    <row r="59" spans="1:33" s="44" customFormat="1" ht="10.5">
      <c r="A59" s="65" t="s">
        <v>171</v>
      </c>
      <c r="B59" s="63"/>
      <c r="C59" s="63"/>
      <c r="AC59" s="64"/>
      <c r="AD59" s="64"/>
      <c r="AE59" s="64"/>
      <c r="AF59" s="64"/>
      <c r="AG59" s="64"/>
    </row>
    <row r="60" spans="1:33" s="44" customFormat="1" ht="10.5">
      <c r="A60" s="44" t="s">
        <v>6</v>
      </c>
      <c r="B60" s="63"/>
      <c r="C60" s="63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C60" s="64"/>
      <c r="AD60" s="64"/>
      <c r="AE60" s="64"/>
      <c r="AF60" s="64"/>
      <c r="AG60" s="64"/>
    </row>
    <row r="61" spans="1:33" s="44" customFormat="1" ht="10.5">
      <c r="A61" s="44" t="s">
        <v>36</v>
      </c>
      <c r="B61" s="63"/>
      <c r="C61" s="63"/>
      <c r="N61" s="51"/>
      <c r="O61" s="51"/>
      <c r="P61" s="52"/>
      <c r="Q61" s="53"/>
      <c r="R61" s="47"/>
      <c r="S61" s="54"/>
      <c r="T61" s="55"/>
      <c r="U61" s="55"/>
      <c r="V61" s="55"/>
      <c r="W61" s="55"/>
      <c r="X61" s="55"/>
      <c r="Y61" s="55"/>
      <c r="Z61" s="55"/>
      <c r="AA61" s="55"/>
      <c r="AC61" s="64"/>
      <c r="AD61" s="64"/>
      <c r="AE61" s="64"/>
      <c r="AF61" s="64"/>
      <c r="AG61" s="64"/>
    </row>
    <row r="62" spans="2:33" s="44" customFormat="1" ht="10.5">
      <c r="B62" s="63"/>
      <c r="C62" s="63"/>
      <c r="E62" s="66"/>
      <c r="F62" s="66"/>
      <c r="N62" s="51"/>
      <c r="O62" s="51"/>
      <c r="P62" s="52"/>
      <c r="Q62" s="56"/>
      <c r="R62" s="47"/>
      <c r="S62" s="54"/>
      <c r="T62" s="55"/>
      <c r="U62" s="55"/>
      <c r="V62" s="55"/>
      <c r="W62" s="55"/>
      <c r="X62" s="55"/>
      <c r="Y62" s="55"/>
      <c r="Z62" s="55"/>
      <c r="AA62" s="55"/>
      <c r="AC62" s="64"/>
      <c r="AD62" s="64"/>
      <c r="AE62" s="64"/>
      <c r="AF62" s="64"/>
      <c r="AG62" s="64"/>
    </row>
    <row r="63" spans="1:33" s="44" customFormat="1" ht="10.5">
      <c r="A63" s="44" t="s">
        <v>187</v>
      </c>
      <c r="B63" s="63"/>
      <c r="C63" s="63"/>
      <c r="E63" s="66"/>
      <c r="F63" s="66"/>
      <c r="N63" s="51"/>
      <c r="O63" s="51"/>
      <c r="P63" s="52"/>
      <c r="Q63" s="56"/>
      <c r="R63" s="47"/>
      <c r="S63" s="54"/>
      <c r="T63" s="55"/>
      <c r="U63" s="55"/>
      <c r="V63" s="55"/>
      <c r="W63" s="55"/>
      <c r="X63" s="55"/>
      <c r="Y63" s="55"/>
      <c r="Z63" s="55"/>
      <c r="AA63" s="55"/>
      <c r="AC63" s="64"/>
      <c r="AD63" s="64"/>
      <c r="AE63" s="64"/>
      <c r="AF63" s="64"/>
      <c r="AG63" s="64"/>
    </row>
    <row r="64" spans="1:28" s="64" customFormat="1" ht="10.5">
      <c r="A64" s="44" t="s">
        <v>236</v>
      </c>
      <c r="B64" s="63"/>
      <c r="C64" s="6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51"/>
      <c r="O64" s="51"/>
      <c r="P64" s="52"/>
      <c r="Q64" s="56"/>
      <c r="R64" s="47"/>
      <c r="S64" s="54"/>
      <c r="T64" s="55"/>
      <c r="U64" s="55"/>
      <c r="V64" s="55"/>
      <c r="W64" s="55"/>
      <c r="X64" s="55"/>
      <c r="Y64" s="55"/>
      <c r="Z64" s="55"/>
      <c r="AA64" s="55"/>
      <c r="AB64" s="44"/>
    </row>
    <row r="65" spans="1:28" s="64" customFormat="1" ht="10.5">
      <c r="A65" s="44"/>
      <c r="B65" s="63"/>
      <c r="C65" s="6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51"/>
      <c r="O65" s="51"/>
      <c r="P65" s="52"/>
      <c r="Q65" s="56"/>
      <c r="R65" s="47"/>
      <c r="S65" s="54"/>
      <c r="T65" s="55"/>
      <c r="U65" s="55"/>
      <c r="V65" s="55"/>
      <c r="W65" s="55"/>
      <c r="X65" s="55"/>
      <c r="Y65" s="55"/>
      <c r="Z65" s="55"/>
      <c r="AA65" s="55"/>
      <c r="AB65" s="44"/>
    </row>
  </sheetData>
  <sheetProtection/>
  <mergeCells count="13">
    <mergeCell ref="U7:U9"/>
    <mergeCell ref="G7:G9"/>
    <mergeCell ref="P7:P9"/>
    <mergeCell ref="Q7:Q9"/>
    <mergeCell ref="R7:R9"/>
    <mergeCell ref="S7:S9"/>
    <mergeCell ref="T7:T9"/>
    <mergeCell ref="D4:E4"/>
    <mergeCell ref="B7:B9"/>
    <mergeCell ref="C7:C9"/>
    <mergeCell ref="D7:D9"/>
    <mergeCell ref="E7:E9"/>
    <mergeCell ref="F7:F9"/>
  </mergeCells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8">
      <selection activeCell="F27" sqref="F27"/>
    </sheetView>
  </sheetViews>
  <sheetFormatPr defaultColWidth="9.140625" defaultRowHeight="12.75"/>
  <cols>
    <col min="1" max="1" width="40.7109375" style="43" customWidth="1"/>
    <col min="2" max="3" width="5.7109375" style="67" customWidth="1"/>
    <col min="4" max="4" width="6.421875" style="43" customWidth="1"/>
    <col min="5" max="9" width="5.7109375" style="43" customWidth="1"/>
    <col min="10" max="14" width="6.7109375" style="43" customWidth="1"/>
    <col min="15" max="15" width="1.1484375" style="43" customWidth="1"/>
    <col min="16" max="16" width="37.8515625" style="43" customWidth="1"/>
    <col min="17" max="22" width="5.7109375" style="43" customWidth="1"/>
    <col min="23" max="28" width="6.7109375" style="43" customWidth="1"/>
    <col min="29" max="29" width="9.140625" style="43" customWidth="1"/>
    <col min="30" max="16384" width="9.140625" style="62" customWidth="1"/>
  </cols>
  <sheetData>
    <row r="1" spans="1:14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">
      <c r="A3" s="42" t="s">
        <v>15</v>
      </c>
      <c r="B3" s="42" t="s">
        <v>17</v>
      </c>
      <c r="C3" s="61"/>
      <c r="D3" s="42" t="s">
        <v>234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">
      <c r="A4" s="42" t="s">
        <v>16</v>
      </c>
      <c r="B4" s="42" t="s">
        <v>18</v>
      </c>
      <c r="C4" s="61"/>
      <c r="D4" s="149">
        <v>966288</v>
      </c>
      <c r="E4" s="149"/>
      <c r="F4" s="42"/>
      <c r="G4" s="42"/>
      <c r="H4" s="42"/>
      <c r="I4" s="42"/>
      <c r="J4" s="42"/>
      <c r="K4" s="42"/>
      <c r="L4" s="42"/>
      <c r="M4" s="42"/>
      <c r="N4" s="42"/>
    </row>
    <row r="5" spans="1:29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s="64" customFormat="1" ht="11.25" thickBot="1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s="64" customFormat="1" ht="12.75" customHeight="1">
      <c r="A7" s="89" t="s">
        <v>19</v>
      </c>
      <c r="B7" s="154" t="s">
        <v>33</v>
      </c>
      <c r="C7" s="154" t="s">
        <v>29</v>
      </c>
      <c r="D7" s="154" t="s">
        <v>20</v>
      </c>
      <c r="E7" s="154" t="s">
        <v>21</v>
      </c>
      <c r="F7" s="154" t="s">
        <v>22</v>
      </c>
      <c r="G7" s="152" t="s">
        <v>23</v>
      </c>
      <c r="H7" s="90" t="s">
        <v>1</v>
      </c>
      <c r="I7" s="90" t="s">
        <v>237</v>
      </c>
      <c r="J7" s="91" t="s">
        <v>1</v>
      </c>
      <c r="K7" s="91" t="s">
        <v>237</v>
      </c>
      <c r="L7" s="91" t="s">
        <v>1</v>
      </c>
      <c r="M7" s="91" t="s">
        <v>237</v>
      </c>
      <c r="N7" s="92" t="s">
        <v>1</v>
      </c>
      <c r="O7" s="81"/>
      <c r="P7" s="41" t="s">
        <v>19</v>
      </c>
      <c r="Q7" s="150" t="s">
        <v>33</v>
      </c>
      <c r="R7" s="150" t="s">
        <v>29</v>
      </c>
      <c r="S7" s="150" t="s">
        <v>20</v>
      </c>
      <c r="T7" s="150" t="s">
        <v>21</v>
      </c>
      <c r="U7" s="150" t="s">
        <v>22</v>
      </c>
      <c r="V7" s="150" t="s">
        <v>23</v>
      </c>
      <c r="W7" s="50" t="s">
        <v>1</v>
      </c>
      <c r="X7" s="50" t="s">
        <v>1</v>
      </c>
      <c r="Y7" s="50" t="s">
        <v>237</v>
      </c>
      <c r="Z7" s="50" t="s">
        <v>1</v>
      </c>
      <c r="AA7" s="50" t="s">
        <v>1</v>
      </c>
      <c r="AB7" s="50" t="s">
        <v>237</v>
      </c>
      <c r="AC7" s="44"/>
    </row>
    <row r="8" spans="1:29" s="64" customFormat="1" ht="10.5">
      <c r="A8" s="93" t="s">
        <v>2</v>
      </c>
      <c r="B8" s="150"/>
      <c r="C8" s="150"/>
      <c r="D8" s="150"/>
      <c r="E8" s="150"/>
      <c r="F8" s="150"/>
      <c r="G8" s="151"/>
      <c r="H8" s="45" t="s">
        <v>4</v>
      </c>
      <c r="I8" s="45" t="s">
        <v>4</v>
      </c>
      <c r="J8" s="41" t="s">
        <v>4</v>
      </c>
      <c r="K8" s="41" t="s">
        <v>4</v>
      </c>
      <c r="L8" s="41"/>
      <c r="M8" s="41" t="s">
        <v>4</v>
      </c>
      <c r="N8" s="94" t="s">
        <v>4</v>
      </c>
      <c r="O8" s="81"/>
      <c r="P8" s="41" t="s">
        <v>2</v>
      </c>
      <c r="Q8" s="150"/>
      <c r="R8" s="150"/>
      <c r="S8" s="150"/>
      <c r="T8" s="150"/>
      <c r="U8" s="150"/>
      <c r="V8" s="150"/>
      <c r="W8" s="41" t="s">
        <v>4</v>
      </c>
      <c r="X8" s="41" t="s">
        <v>4</v>
      </c>
      <c r="Y8" s="41" t="s">
        <v>4</v>
      </c>
      <c r="Z8" s="41" t="s">
        <v>4</v>
      </c>
      <c r="AA8" s="41" t="s">
        <v>4</v>
      </c>
      <c r="AB8" s="41" t="s">
        <v>4</v>
      </c>
      <c r="AC8" s="44"/>
    </row>
    <row r="9" spans="1:29" s="64" customFormat="1" ht="11.25" thickBot="1">
      <c r="A9" s="95" t="s">
        <v>5</v>
      </c>
      <c r="B9" s="155"/>
      <c r="C9" s="155"/>
      <c r="D9" s="155"/>
      <c r="E9" s="155"/>
      <c r="F9" s="155"/>
      <c r="G9" s="153"/>
      <c r="H9" s="96"/>
      <c r="I9" s="96"/>
      <c r="J9" s="96"/>
      <c r="K9" s="96"/>
      <c r="L9" s="96"/>
      <c r="M9" s="96"/>
      <c r="N9" s="97"/>
      <c r="O9" s="81"/>
      <c r="P9" s="41" t="s">
        <v>5</v>
      </c>
      <c r="Q9" s="150"/>
      <c r="R9" s="150"/>
      <c r="S9" s="150"/>
      <c r="T9" s="150"/>
      <c r="U9" s="150"/>
      <c r="V9" s="150"/>
      <c r="W9" s="45"/>
      <c r="X9" s="45"/>
      <c r="Y9" s="45"/>
      <c r="Z9" s="45"/>
      <c r="AA9" s="45"/>
      <c r="AB9" s="45"/>
      <c r="AC9" s="44"/>
    </row>
    <row r="10" spans="1:29" s="64" customFormat="1" ht="10.5">
      <c r="A10" s="82" t="s">
        <v>247</v>
      </c>
      <c r="B10" s="83" t="s">
        <v>263</v>
      </c>
      <c r="C10" s="84" t="str">
        <f aca="true" t="shared" si="0" ref="C10:C52">IF(D10&gt;0.2,D10/F10/24,"-")</f>
        <v>-</v>
      </c>
      <c r="D10" s="85">
        <v>0</v>
      </c>
      <c r="E10" s="86">
        <v>0</v>
      </c>
      <c r="F10" s="71">
        <v>0</v>
      </c>
      <c r="G10" s="87">
        <v>0</v>
      </c>
      <c r="H10" s="71">
        <v>0.25</v>
      </c>
      <c r="I10" s="71">
        <v>0.3333333333333333</v>
      </c>
      <c r="J10" s="88">
        <v>0.4270833333333333</v>
      </c>
      <c r="K10" s="88">
        <v>0.5</v>
      </c>
      <c r="L10" s="88">
        <v>0.548611111111111</v>
      </c>
      <c r="M10" s="88">
        <v>0.59375</v>
      </c>
      <c r="N10" s="88">
        <v>0.6875</v>
      </c>
      <c r="O10" s="57"/>
      <c r="P10" s="57" t="s">
        <v>223</v>
      </c>
      <c r="Q10" s="58" t="s">
        <v>31</v>
      </c>
      <c r="R10" s="60" t="str">
        <f aca="true" t="shared" si="1" ref="R10:R52">IF(S10&gt;0.2,S10/U10/24,"-")</f>
        <v>-</v>
      </c>
      <c r="S10" s="46">
        <v>0</v>
      </c>
      <c r="T10" s="59">
        <v>0</v>
      </c>
      <c r="U10" s="48">
        <v>0</v>
      </c>
      <c r="V10" s="48">
        <v>0</v>
      </c>
      <c r="W10" s="48">
        <v>0.25</v>
      </c>
      <c r="X10" s="48">
        <v>0.3333333333333333</v>
      </c>
      <c r="Y10" s="48">
        <v>0.4270833333333333</v>
      </c>
      <c r="Z10" s="48">
        <v>0.5</v>
      </c>
      <c r="AA10" s="48">
        <v>0.59375</v>
      </c>
      <c r="AB10" s="48">
        <v>0.6875</v>
      </c>
      <c r="AC10" s="44"/>
    </row>
    <row r="11" spans="1:29" s="64" customFormat="1" ht="10.5">
      <c r="A11" s="98" t="s">
        <v>200</v>
      </c>
      <c r="B11" s="58" t="s">
        <v>31</v>
      </c>
      <c r="C11" s="60">
        <f t="shared" si="0"/>
        <v>30</v>
      </c>
      <c r="D11" s="46">
        <v>1</v>
      </c>
      <c r="E11" s="59">
        <f>D11+E10</f>
        <v>1</v>
      </c>
      <c r="F11" s="48">
        <v>0.001388888888888889</v>
      </c>
      <c r="G11" s="69">
        <f>G10+F11</f>
        <v>0.001388888888888889</v>
      </c>
      <c r="H11" s="71">
        <f>F11+H10</f>
        <v>0.2513888888888889</v>
      </c>
      <c r="I11" s="71">
        <f>F11+I10</f>
        <v>0.3347222222222222</v>
      </c>
      <c r="J11" s="88">
        <f>F11+J10</f>
        <v>0.4284722222222222</v>
      </c>
      <c r="K11" s="88">
        <f>F11+K10</f>
        <v>0.5013888888888889</v>
      </c>
      <c r="L11" s="88">
        <f>F11+L10</f>
        <v>0.5499999999999999</v>
      </c>
      <c r="M11" s="88">
        <f>F11+M10</f>
        <v>0.5951388888888889</v>
      </c>
      <c r="N11" s="88">
        <f>F11+N10</f>
        <v>0.6888888888888889</v>
      </c>
      <c r="O11" s="57"/>
      <c r="P11" s="57" t="s">
        <v>230</v>
      </c>
      <c r="Q11" s="58" t="s">
        <v>31</v>
      </c>
      <c r="R11" s="60">
        <f t="shared" si="1"/>
        <v>33</v>
      </c>
      <c r="S11" s="46">
        <v>1.1</v>
      </c>
      <c r="T11" s="59">
        <f>S11+T10</f>
        <v>1.1</v>
      </c>
      <c r="U11" s="48">
        <v>0.001388888888888889</v>
      </c>
      <c r="V11" s="48">
        <f>V10+U11</f>
        <v>0.001388888888888889</v>
      </c>
      <c r="W11" s="48">
        <f>W10+U11</f>
        <v>0.2513888888888889</v>
      </c>
      <c r="X11" s="48">
        <f>X10+U11</f>
        <v>0.3347222222222222</v>
      </c>
      <c r="Y11" s="48">
        <f>Y10+U11</f>
        <v>0.4284722222222222</v>
      </c>
      <c r="Z11" s="48">
        <f>Z10+U11</f>
        <v>0.5013888888888889</v>
      </c>
      <c r="AA11" s="48">
        <f>AA10+U11</f>
        <v>0.5951388888888889</v>
      </c>
      <c r="AB11" s="48">
        <f>AB10+U11</f>
        <v>0.6888888888888889</v>
      </c>
      <c r="AC11" s="44"/>
    </row>
    <row r="12" spans="1:34" s="44" customFormat="1" ht="10.5">
      <c r="A12" s="57" t="s">
        <v>201</v>
      </c>
      <c r="B12" s="58" t="s">
        <v>31</v>
      </c>
      <c r="C12" s="60">
        <f t="shared" si="0"/>
        <v>14.4</v>
      </c>
      <c r="D12" s="46">
        <v>1.2</v>
      </c>
      <c r="E12" s="59">
        <f aca="true" t="shared" si="2" ref="E12:E52">D12+E11</f>
        <v>2.2</v>
      </c>
      <c r="F12" s="48">
        <v>0.003472222222222222</v>
      </c>
      <c r="G12" s="69">
        <f aca="true" t="shared" si="3" ref="G12:G52">G11+F12</f>
        <v>0.004861111111111111</v>
      </c>
      <c r="H12" s="71">
        <f aca="true" t="shared" si="4" ref="H12:H52">F12+H11</f>
        <v>0.2548611111111111</v>
      </c>
      <c r="I12" s="71">
        <f aca="true" t="shared" si="5" ref="I12:I52">F12+I11</f>
        <v>0.3381944444444444</v>
      </c>
      <c r="J12" s="88">
        <f aca="true" t="shared" si="6" ref="J12:J52">F12+J11</f>
        <v>0.4319444444444444</v>
      </c>
      <c r="K12" s="88">
        <f aca="true" t="shared" si="7" ref="K12:K52">F12+K11</f>
        <v>0.5048611111111111</v>
      </c>
      <c r="L12" s="88">
        <f aca="true" t="shared" si="8" ref="L12:L52">F12+L11</f>
        <v>0.5534722222222221</v>
      </c>
      <c r="M12" s="88">
        <f aca="true" t="shared" si="9" ref="M12:M52">F12+M11</f>
        <v>0.5986111111111111</v>
      </c>
      <c r="N12" s="88">
        <f aca="true" t="shared" si="10" ref="N12:N52">F12+N11</f>
        <v>0.6923611111111111</v>
      </c>
      <c r="O12" s="57"/>
      <c r="P12" s="57" t="s">
        <v>222</v>
      </c>
      <c r="Q12" s="58" t="s">
        <v>31</v>
      </c>
      <c r="R12" s="60">
        <f t="shared" si="1"/>
        <v>20.999999999999996</v>
      </c>
      <c r="S12" s="46">
        <v>0.7</v>
      </c>
      <c r="T12" s="59">
        <f aca="true" t="shared" si="11" ref="T12:T52">S12+T11</f>
        <v>1.8</v>
      </c>
      <c r="U12" s="48">
        <v>0.001388888888888889</v>
      </c>
      <c r="V12" s="48">
        <f aca="true" t="shared" si="12" ref="V12:V52">V11+U12</f>
        <v>0.002777777777777778</v>
      </c>
      <c r="W12" s="48">
        <f aca="true" t="shared" si="13" ref="W12:W52">W11+U12</f>
        <v>0.25277777777777777</v>
      </c>
      <c r="X12" s="48">
        <f aca="true" t="shared" si="14" ref="X12:X52">X11+U12</f>
        <v>0.3361111111111111</v>
      </c>
      <c r="Y12" s="48">
        <f aca="true" t="shared" si="15" ref="Y12:Y52">Y11+U12</f>
        <v>0.4298611111111111</v>
      </c>
      <c r="Z12" s="48">
        <f aca="true" t="shared" si="16" ref="Z12:Z52">Z11+U12</f>
        <v>0.5027777777777778</v>
      </c>
      <c r="AA12" s="48">
        <f aca="true" t="shared" si="17" ref="AA12:AA52">AA11+U12</f>
        <v>0.5965277777777778</v>
      </c>
      <c r="AB12" s="48">
        <f aca="true" t="shared" si="18" ref="AB12:AB52">AB11+U12</f>
        <v>0.6902777777777778</v>
      </c>
      <c r="AD12" s="64"/>
      <c r="AE12" s="64"/>
      <c r="AF12" s="64"/>
      <c r="AG12" s="64"/>
      <c r="AH12" s="64"/>
    </row>
    <row r="13" spans="1:34" s="44" customFormat="1" ht="10.5">
      <c r="A13" s="57" t="s">
        <v>188</v>
      </c>
      <c r="B13" s="58" t="s">
        <v>31</v>
      </c>
      <c r="C13" s="60">
        <f t="shared" si="0"/>
        <v>30</v>
      </c>
      <c r="D13" s="46">
        <v>1.5</v>
      </c>
      <c r="E13" s="59">
        <f t="shared" si="2"/>
        <v>3.7</v>
      </c>
      <c r="F13" s="48">
        <v>0.0020833333333333333</v>
      </c>
      <c r="G13" s="69">
        <f t="shared" si="3"/>
        <v>0.006944444444444444</v>
      </c>
      <c r="H13" s="71">
        <f t="shared" si="4"/>
        <v>0.2569444444444444</v>
      </c>
      <c r="I13" s="71">
        <f t="shared" si="5"/>
        <v>0.34027777777777773</v>
      </c>
      <c r="J13" s="88">
        <f t="shared" si="6"/>
        <v>0.43402777777777773</v>
      </c>
      <c r="K13" s="88">
        <f t="shared" si="7"/>
        <v>0.5069444444444444</v>
      </c>
      <c r="L13" s="88">
        <f t="shared" si="8"/>
        <v>0.5555555555555555</v>
      </c>
      <c r="M13" s="88">
        <f t="shared" si="9"/>
        <v>0.6006944444444444</v>
      </c>
      <c r="N13" s="88">
        <f t="shared" si="10"/>
        <v>0.6944444444444444</v>
      </c>
      <c r="O13" s="57"/>
      <c r="P13" s="57" t="s">
        <v>221</v>
      </c>
      <c r="Q13" s="58" t="s">
        <v>32</v>
      </c>
      <c r="R13" s="60">
        <f t="shared" si="1"/>
        <v>41.99999999999999</v>
      </c>
      <c r="S13" s="46">
        <v>0.7</v>
      </c>
      <c r="T13" s="59">
        <f t="shared" si="11"/>
        <v>2.5</v>
      </c>
      <c r="U13" s="48">
        <v>0.0006944444444444445</v>
      </c>
      <c r="V13" s="48">
        <f t="shared" si="12"/>
        <v>0.0034722222222222225</v>
      </c>
      <c r="W13" s="48">
        <f t="shared" si="13"/>
        <v>0.2534722222222222</v>
      </c>
      <c r="X13" s="48">
        <f t="shared" si="14"/>
        <v>0.3368055555555555</v>
      </c>
      <c r="Y13" s="48">
        <f t="shared" si="15"/>
        <v>0.4305555555555555</v>
      </c>
      <c r="Z13" s="48">
        <f t="shared" si="16"/>
        <v>0.5034722222222222</v>
      </c>
      <c r="AA13" s="48">
        <f t="shared" si="17"/>
        <v>0.5972222222222222</v>
      </c>
      <c r="AB13" s="48">
        <f t="shared" si="18"/>
        <v>0.6909722222222222</v>
      </c>
      <c r="AD13" s="64"/>
      <c r="AE13" s="64"/>
      <c r="AF13" s="64"/>
      <c r="AG13" s="64"/>
      <c r="AH13" s="64"/>
    </row>
    <row r="14" spans="1:34" s="44" customFormat="1" ht="10.5">
      <c r="A14" s="57" t="s">
        <v>189</v>
      </c>
      <c r="B14" s="58" t="s">
        <v>31</v>
      </c>
      <c r="C14" s="60">
        <f t="shared" si="0"/>
        <v>32</v>
      </c>
      <c r="D14" s="46">
        <v>1.6</v>
      </c>
      <c r="E14" s="59">
        <f t="shared" si="2"/>
        <v>5.300000000000001</v>
      </c>
      <c r="F14" s="48">
        <v>0.0020833333333333333</v>
      </c>
      <c r="G14" s="69">
        <f t="shared" si="3"/>
        <v>0.009027777777777777</v>
      </c>
      <c r="H14" s="71">
        <f t="shared" si="4"/>
        <v>0.25902777777777775</v>
      </c>
      <c r="I14" s="71">
        <f t="shared" si="5"/>
        <v>0.34236111111111106</v>
      </c>
      <c r="J14" s="88">
        <f t="shared" si="6"/>
        <v>0.43611111111111106</v>
      </c>
      <c r="K14" s="88">
        <f t="shared" si="7"/>
        <v>0.5090277777777777</v>
      </c>
      <c r="L14" s="88">
        <f t="shared" si="8"/>
        <v>0.5576388888888888</v>
      </c>
      <c r="M14" s="88">
        <f t="shared" si="9"/>
        <v>0.6027777777777777</v>
      </c>
      <c r="N14" s="88">
        <f t="shared" si="10"/>
        <v>0.6965277777777777</v>
      </c>
      <c r="O14" s="57"/>
      <c r="P14" s="57" t="s">
        <v>220</v>
      </c>
      <c r="Q14" s="58" t="s">
        <v>32</v>
      </c>
      <c r="R14" s="60">
        <f t="shared" si="1"/>
        <v>34</v>
      </c>
      <c r="S14" s="60">
        <v>1.7</v>
      </c>
      <c r="T14" s="59">
        <f t="shared" si="11"/>
        <v>4.2</v>
      </c>
      <c r="U14" s="48">
        <v>0.0020833333333333333</v>
      </c>
      <c r="V14" s="48">
        <f t="shared" si="12"/>
        <v>0.005555555555555556</v>
      </c>
      <c r="W14" s="48">
        <f t="shared" si="13"/>
        <v>0.25555555555555554</v>
      </c>
      <c r="X14" s="48">
        <f t="shared" si="14"/>
        <v>0.33888888888888885</v>
      </c>
      <c r="Y14" s="48">
        <f t="shared" si="15"/>
        <v>0.43263888888888885</v>
      </c>
      <c r="Z14" s="48">
        <f t="shared" si="16"/>
        <v>0.5055555555555555</v>
      </c>
      <c r="AA14" s="48">
        <f t="shared" si="17"/>
        <v>0.5993055555555555</v>
      </c>
      <c r="AB14" s="48">
        <f t="shared" si="18"/>
        <v>0.6930555555555555</v>
      </c>
      <c r="AD14" s="64"/>
      <c r="AE14" s="64"/>
      <c r="AF14" s="64"/>
      <c r="AG14" s="64"/>
      <c r="AH14" s="64"/>
    </row>
    <row r="15" spans="1:34" s="44" customFormat="1" ht="10.5">
      <c r="A15" s="57" t="s">
        <v>190</v>
      </c>
      <c r="B15" s="58" t="s">
        <v>31</v>
      </c>
      <c r="C15" s="60">
        <f t="shared" si="0"/>
        <v>33</v>
      </c>
      <c r="D15" s="46">
        <v>1.1</v>
      </c>
      <c r="E15" s="59">
        <f t="shared" si="2"/>
        <v>6.4</v>
      </c>
      <c r="F15" s="48">
        <v>0.001388888888888889</v>
      </c>
      <c r="G15" s="69">
        <f t="shared" si="3"/>
        <v>0.010416666666666666</v>
      </c>
      <c r="H15" s="71">
        <f t="shared" si="4"/>
        <v>0.26041666666666663</v>
      </c>
      <c r="I15" s="71">
        <f t="shared" si="5"/>
        <v>0.34374999999999994</v>
      </c>
      <c r="J15" s="88">
        <f t="shared" si="6"/>
        <v>0.43749999999999994</v>
      </c>
      <c r="K15" s="88">
        <f t="shared" si="7"/>
        <v>0.5104166666666666</v>
      </c>
      <c r="L15" s="88">
        <f t="shared" si="8"/>
        <v>0.5590277777777777</v>
      </c>
      <c r="M15" s="88">
        <f t="shared" si="9"/>
        <v>0.6041666666666666</v>
      </c>
      <c r="N15" s="88">
        <f t="shared" si="10"/>
        <v>0.6979166666666666</v>
      </c>
      <c r="O15" s="57"/>
      <c r="P15" s="57" t="s">
        <v>228</v>
      </c>
      <c r="Q15" s="58" t="s">
        <v>32</v>
      </c>
      <c r="R15" s="60">
        <f t="shared" si="1"/>
        <v>35.99999999999999</v>
      </c>
      <c r="S15" s="46">
        <v>0.6</v>
      </c>
      <c r="T15" s="59">
        <f t="shared" si="11"/>
        <v>4.8</v>
      </c>
      <c r="U15" s="48">
        <v>0.0006944444444444445</v>
      </c>
      <c r="V15" s="48">
        <f t="shared" si="12"/>
        <v>0.00625</v>
      </c>
      <c r="W15" s="48">
        <f t="shared" si="13"/>
        <v>0.25625</v>
      </c>
      <c r="X15" s="48">
        <f t="shared" si="14"/>
        <v>0.3395833333333333</v>
      </c>
      <c r="Y15" s="48">
        <f t="shared" si="15"/>
        <v>0.4333333333333333</v>
      </c>
      <c r="Z15" s="48">
        <f t="shared" si="16"/>
        <v>0.50625</v>
      </c>
      <c r="AA15" s="48">
        <f t="shared" si="17"/>
        <v>0.6</v>
      </c>
      <c r="AB15" s="48">
        <f t="shared" si="18"/>
        <v>0.69375</v>
      </c>
      <c r="AD15" s="64"/>
      <c r="AE15" s="64"/>
      <c r="AF15" s="64"/>
      <c r="AG15" s="64"/>
      <c r="AH15" s="64"/>
    </row>
    <row r="16" spans="1:34" s="44" customFormat="1" ht="10.5">
      <c r="A16" s="57" t="s">
        <v>191</v>
      </c>
      <c r="B16" s="58" t="s">
        <v>31</v>
      </c>
      <c r="C16" s="60">
        <f t="shared" si="0"/>
        <v>27</v>
      </c>
      <c r="D16" s="46">
        <v>0.9</v>
      </c>
      <c r="E16" s="59">
        <f t="shared" si="2"/>
        <v>7.300000000000001</v>
      </c>
      <c r="F16" s="48">
        <v>0.001388888888888889</v>
      </c>
      <c r="G16" s="69">
        <f t="shared" si="3"/>
        <v>0.011805555555555555</v>
      </c>
      <c r="H16" s="71">
        <f t="shared" si="4"/>
        <v>0.2618055555555555</v>
      </c>
      <c r="I16" s="71">
        <f t="shared" si="5"/>
        <v>0.34513888888888883</v>
      </c>
      <c r="J16" s="88">
        <f t="shared" si="6"/>
        <v>0.43888888888888883</v>
      </c>
      <c r="K16" s="88">
        <f t="shared" si="7"/>
        <v>0.5118055555555555</v>
      </c>
      <c r="L16" s="88">
        <f t="shared" si="8"/>
        <v>0.5604166666666666</v>
      </c>
      <c r="M16" s="88">
        <f t="shared" si="9"/>
        <v>0.6055555555555555</v>
      </c>
      <c r="N16" s="88">
        <f t="shared" si="10"/>
        <v>0.6993055555555555</v>
      </c>
      <c r="O16" s="57"/>
      <c r="P16" s="57" t="s">
        <v>229</v>
      </c>
      <c r="Q16" s="58" t="s">
        <v>32</v>
      </c>
      <c r="R16" s="60">
        <f t="shared" si="1"/>
        <v>35.99999999999999</v>
      </c>
      <c r="S16" s="46">
        <v>0.6</v>
      </c>
      <c r="T16" s="59">
        <f t="shared" si="11"/>
        <v>5.3999999999999995</v>
      </c>
      <c r="U16" s="48">
        <v>0.0006944444444444445</v>
      </c>
      <c r="V16" s="48">
        <f t="shared" si="12"/>
        <v>0.006944444444444445</v>
      </c>
      <c r="W16" s="48">
        <f t="shared" si="13"/>
        <v>0.2569444444444444</v>
      </c>
      <c r="X16" s="48">
        <f t="shared" si="14"/>
        <v>0.34027777777777773</v>
      </c>
      <c r="Y16" s="48">
        <f t="shared" si="15"/>
        <v>0.43402777777777773</v>
      </c>
      <c r="Z16" s="48">
        <f t="shared" si="16"/>
        <v>0.5069444444444444</v>
      </c>
      <c r="AA16" s="48">
        <f t="shared" si="17"/>
        <v>0.6006944444444444</v>
      </c>
      <c r="AB16" s="48">
        <f t="shared" si="18"/>
        <v>0.6944444444444444</v>
      </c>
      <c r="AD16" s="64"/>
      <c r="AE16" s="64"/>
      <c r="AF16" s="64"/>
      <c r="AG16" s="64"/>
      <c r="AH16" s="64"/>
    </row>
    <row r="17" spans="1:34" s="44" customFormat="1" ht="10.5">
      <c r="A17" s="57" t="s">
        <v>192</v>
      </c>
      <c r="B17" s="58" t="s">
        <v>31</v>
      </c>
      <c r="C17" s="60">
        <f t="shared" si="0"/>
        <v>30</v>
      </c>
      <c r="D17" s="46">
        <v>1.5</v>
      </c>
      <c r="E17" s="59">
        <f t="shared" si="2"/>
        <v>8.8</v>
      </c>
      <c r="F17" s="48">
        <v>0.0020833333333333333</v>
      </c>
      <c r="G17" s="69">
        <f t="shared" si="3"/>
        <v>0.013888888888888888</v>
      </c>
      <c r="H17" s="71">
        <f t="shared" si="4"/>
        <v>0.26388888888888884</v>
      </c>
      <c r="I17" s="71">
        <f t="shared" si="5"/>
        <v>0.34722222222222215</v>
      </c>
      <c r="J17" s="88">
        <f t="shared" si="6"/>
        <v>0.44097222222222215</v>
      </c>
      <c r="K17" s="88">
        <f t="shared" si="7"/>
        <v>0.5138888888888888</v>
      </c>
      <c r="L17" s="88">
        <f t="shared" si="8"/>
        <v>0.5624999999999999</v>
      </c>
      <c r="M17" s="88">
        <f t="shared" si="9"/>
        <v>0.6076388888888888</v>
      </c>
      <c r="N17" s="88">
        <f t="shared" si="10"/>
        <v>0.7013888888888888</v>
      </c>
      <c r="O17" s="57"/>
      <c r="P17" s="57" t="s">
        <v>231</v>
      </c>
      <c r="Q17" s="58" t="s">
        <v>32</v>
      </c>
      <c r="R17" s="60">
        <f t="shared" si="1"/>
        <v>27</v>
      </c>
      <c r="S17" s="46">
        <v>0.9</v>
      </c>
      <c r="T17" s="59">
        <f t="shared" si="11"/>
        <v>6.3</v>
      </c>
      <c r="U17" s="48">
        <v>0.001388888888888889</v>
      </c>
      <c r="V17" s="48">
        <f t="shared" si="12"/>
        <v>0.008333333333333333</v>
      </c>
      <c r="W17" s="48">
        <f t="shared" si="13"/>
        <v>0.2583333333333333</v>
      </c>
      <c r="X17" s="48">
        <f t="shared" si="14"/>
        <v>0.3416666666666666</v>
      </c>
      <c r="Y17" s="48">
        <f t="shared" si="15"/>
        <v>0.4354166666666666</v>
      </c>
      <c r="Z17" s="48">
        <f t="shared" si="16"/>
        <v>0.5083333333333333</v>
      </c>
      <c r="AA17" s="48">
        <f t="shared" si="17"/>
        <v>0.6020833333333333</v>
      </c>
      <c r="AB17" s="48">
        <f t="shared" si="18"/>
        <v>0.6958333333333333</v>
      </c>
      <c r="AD17" s="64"/>
      <c r="AE17" s="64"/>
      <c r="AF17" s="64"/>
      <c r="AG17" s="64"/>
      <c r="AH17" s="64"/>
    </row>
    <row r="18" spans="1:34" s="44" customFormat="1" ht="10.5">
      <c r="A18" s="57" t="s">
        <v>194</v>
      </c>
      <c r="B18" s="58" t="s">
        <v>31</v>
      </c>
      <c r="C18" s="60">
        <f t="shared" si="0"/>
        <v>45</v>
      </c>
      <c r="D18" s="46">
        <v>1.5</v>
      </c>
      <c r="E18" s="59">
        <f t="shared" si="2"/>
        <v>10.3</v>
      </c>
      <c r="F18" s="48">
        <v>0.001388888888888889</v>
      </c>
      <c r="G18" s="69">
        <f t="shared" si="3"/>
        <v>0.015277777777777777</v>
      </c>
      <c r="H18" s="71">
        <f t="shared" si="4"/>
        <v>0.2652777777777777</v>
      </c>
      <c r="I18" s="71">
        <f t="shared" si="5"/>
        <v>0.34861111111111104</v>
      </c>
      <c r="J18" s="88">
        <f t="shared" si="6"/>
        <v>0.44236111111111104</v>
      </c>
      <c r="K18" s="88">
        <f t="shared" si="7"/>
        <v>0.5152777777777777</v>
      </c>
      <c r="L18" s="88">
        <f t="shared" si="8"/>
        <v>0.5638888888888888</v>
      </c>
      <c r="M18" s="88">
        <f t="shared" si="9"/>
        <v>0.6090277777777777</v>
      </c>
      <c r="N18" s="88">
        <f t="shared" si="10"/>
        <v>0.7027777777777777</v>
      </c>
      <c r="O18" s="57"/>
      <c r="P18" s="57" t="s">
        <v>232</v>
      </c>
      <c r="Q18" s="58" t="s">
        <v>32</v>
      </c>
      <c r="R18" s="60">
        <f t="shared" si="1"/>
        <v>41.99999999999999</v>
      </c>
      <c r="S18" s="46">
        <v>0.7</v>
      </c>
      <c r="T18" s="59">
        <f t="shared" si="11"/>
        <v>7</v>
      </c>
      <c r="U18" s="48">
        <v>0.0006944444444444445</v>
      </c>
      <c r="V18" s="48">
        <f t="shared" si="12"/>
        <v>0.009027777777777777</v>
      </c>
      <c r="W18" s="48">
        <f t="shared" si="13"/>
        <v>0.25902777777777775</v>
      </c>
      <c r="X18" s="48">
        <f t="shared" si="14"/>
        <v>0.34236111111111106</v>
      </c>
      <c r="Y18" s="48">
        <f t="shared" si="15"/>
        <v>0.43611111111111106</v>
      </c>
      <c r="Z18" s="48">
        <f t="shared" si="16"/>
        <v>0.5090277777777777</v>
      </c>
      <c r="AA18" s="48">
        <f t="shared" si="17"/>
        <v>0.6027777777777777</v>
      </c>
      <c r="AB18" s="48">
        <f t="shared" si="18"/>
        <v>0.6965277777777777</v>
      </c>
      <c r="AD18" s="64"/>
      <c r="AE18" s="64"/>
      <c r="AF18" s="64"/>
      <c r="AG18" s="64"/>
      <c r="AH18" s="64"/>
    </row>
    <row r="19" spans="1:34" s="44" customFormat="1" ht="10.5">
      <c r="A19" s="57" t="s">
        <v>196</v>
      </c>
      <c r="B19" s="58" t="s">
        <v>31</v>
      </c>
      <c r="C19" s="60">
        <f t="shared" si="0"/>
        <v>40</v>
      </c>
      <c r="D19" s="46">
        <v>2</v>
      </c>
      <c r="E19" s="59">
        <f t="shared" si="2"/>
        <v>12.3</v>
      </c>
      <c r="F19" s="48">
        <v>0.0020833333333333333</v>
      </c>
      <c r="G19" s="69">
        <f t="shared" si="3"/>
        <v>0.017361111111111112</v>
      </c>
      <c r="H19" s="71">
        <f t="shared" si="4"/>
        <v>0.26736111111111105</v>
      </c>
      <c r="I19" s="71">
        <f t="shared" si="5"/>
        <v>0.35069444444444436</v>
      </c>
      <c r="J19" s="88">
        <f t="shared" si="6"/>
        <v>0.44444444444444436</v>
      </c>
      <c r="K19" s="88">
        <f t="shared" si="7"/>
        <v>0.517361111111111</v>
      </c>
      <c r="L19" s="88">
        <f t="shared" si="8"/>
        <v>0.5659722222222221</v>
      </c>
      <c r="M19" s="88">
        <f t="shared" si="9"/>
        <v>0.611111111111111</v>
      </c>
      <c r="N19" s="88">
        <f t="shared" si="10"/>
        <v>0.704861111111111</v>
      </c>
      <c r="O19" s="57"/>
      <c r="P19" s="57" t="s">
        <v>233</v>
      </c>
      <c r="Q19" s="58" t="s">
        <v>32</v>
      </c>
      <c r="R19" s="60">
        <f t="shared" si="1"/>
        <v>35.99999999999999</v>
      </c>
      <c r="S19" s="46">
        <v>0.6</v>
      </c>
      <c r="T19" s="59">
        <f t="shared" si="11"/>
        <v>7.6</v>
      </c>
      <c r="U19" s="48">
        <v>0.0006944444444444445</v>
      </c>
      <c r="V19" s="48">
        <f t="shared" si="12"/>
        <v>0.00972222222222222</v>
      </c>
      <c r="W19" s="48">
        <f t="shared" si="13"/>
        <v>0.2597222222222222</v>
      </c>
      <c r="X19" s="48">
        <f t="shared" si="14"/>
        <v>0.3430555555555555</v>
      </c>
      <c r="Y19" s="48">
        <f t="shared" si="15"/>
        <v>0.4368055555555555</v>
      </c>
      <c r="Z19" s="48">
        <f t="shared" si="16"/>
        <v>0.5097222222222222</v>
      </c>
      <c r="AA19" s="48">
        <f t="shared" si="17"/>
        <v>0.6034722222222222</v>
      </c>
      <c r="AB19" s="48">
        <f t="shared" si="18"/>
        <v>0.6972222222222222</v>
      </c>
      <c r="AD19" s="64"/>
      <c r="AE19" s="64"/>
      <c r="AF19" s="64"/>
      <c r="AG19" s="64"/>
      <c r="AH19" s="64"/>
    </row>
    <row r="20" spans="1:34" s="44" customFormat="1" ht="10.5">
      <c r="A20" s="57" t="s">
        <v>195</v>
      </c>
      <c r="B20" s="58" t="s">
        <v>31</v>
      </c>
      <c r="C20" s="60">
        <f t="shared" si="0"/>
        <v>17.999999999999996</v>
      </c>
      <c r="D20" s="46">
        <v>0.6</v>
      </c>
      <c r="E20" s="59">
        <f t="shared" si="2"/>
        <v>12.9</v>
      </c>
      <c r="F20" s="48">
        <v>0.001388888888888889</v>
      </c>
      <c r="G20" s="69">
        <f t="shared" si="3"/>
        <v>0.01875</v>
      </c>
      <c r="H20" s="71">
        <f t="shared" si="4"/>
        <v>0.26874999999999993</v>
      </c>
      <c r="I20" s="71">
        <f t="shared" si="5"/>
        <v>0.35208333333333325</v>
      </c>
      <c r="J20" s="88">
        <f t="shared" si="6"/>
        <v>0.44583333333333325</v>
      </c>
      <c r="K20" s="88">
        <f t="shared" si="7"/>
        <v>0.5187499999999999</v>
      </c>
      <c r="L20" s="88">
        <f t="shared" si="8"/>
        <v>0.567361111111111</v>
      </c>
      <c r="M20" s="88">
        <f t="shared" si="9"/>
        <v>0.6124999999999999</v>
      </c>
      <c r="N20" s="88">
        <f t="shared" si="10"/>
        <v>0.7062499999999999</v>
      </c>
      <c r="O20" s="57"/>
      <c r="P20" s="57" t="s">
        <v>226</v>
      </c>
      <c r="Q20" s="58" t="s">
        <v>32</v>
      </c>
      <c r="R20" s="60">
        <f t="shared" si="1"/>
        <v>37.5</v>
      </c>
      <c r="S20" s="46">
        <v>3.75</v>
      </c>
      <c r="T20" s="59">
        <f t="shared" si="11"/>
        <v>11.35</v>
      </c>
      <c r="U20" s="48">
        <v>0.004166666666666667</v>
      </c>
      <c r="V20" s="48">
        <f t="shared" si="12"/>
        <v>0.013888888888888888</v>
      </c>
      <c r="W20" s="48">
        <f t="shared" si="13"/>
        <v>0.26388888888888884</v>
      </c>
      <c r="X20" s="48">
        <f t="shared" si="14"/>
        <v>0.34722222222222215</v>
      </c>
      <c r="Y20" s="48">
        <f t="shared" si="15"/>
        <v>0.44097222222222215</v>
      </c>
      <c r="Z20" s="48">
        <f t="shared" si="16"/>
        <v>0.5138888888888888</v>
      </c>
      <c r="AA20" s="48">
        <f t="shared" si="17"/>
        <v>0.6076388888888888</v>
      </c>
      <c r="AB20" s="48">
        <f t="shared" si="18"/>
        <v>0.7013888888888888</v>
      </c>
      <c r="AD20" s="64"/>
      <c r="AE20" s="64"/>
      <c r="AF20" s="64"/>
      <c r="AG20" s="64"/>
      <c r="AH20" s="64"/>
    </row>
    <row r="21" spans="1:34" s="44" customFormat="1" ht="10.5">
      <c r="A21" s="57" t="s">
        <v>193</v>
      </c>
      <c r="B21" s="58" t="s">
        <v>31</v>
      </c>
      <c r="C21" s="60">
        <f t="shared" si="0"/>
        <v>35.99999999999999</v>
      </c>
      <c r="D21" s="46">
        <v>2.4</v>
      </c>
      <c r="E21" s="59">
        <f t="shared" si="2"/>
        <v>15.3</v>
      </c>
      <c r="F21" s="48">
        <v>0.002777777777777778</v>
      </c>
      <c r="G21" s="69">
        <f t="shared" si="3"/>
        <v>0.021527777777777778</v>
      </c>
      <c r="H21" s="71">
        <f t="shared" si="4"/>
        <v>0.2715277777777777</v>
      </c>
      <c r="I21" s="71">
        <f t="shared" si="5"/>
        <v>0.354861111111111</v>
      </c>
      <c r="J21" s="88">
        <f t="shared" si="6"/>
        <v>0.448611111111111</v>
      </c>
      <c r="K21" s="88">
        <f t="shared" si="7"/>
        <v>0.5215277777777777</v>
      </c>
      <c r="L21" s="88">
        <f t="shared" si="8"/>
        <v>0.5701388888888888</v>
      </c>
      <c r="M21" s="88">
        <f t="shared" si="9"/>
        <v>0.6152777777777777</v>
      </c>
      <c r="N21" s="88">
        <f t="shared" si="10"/>
        <v>0.7090277777777777</v>
      </c>
      <c r="O21" s="57"/>
      <c r="P21" s="57" t="s">
        <v>219</v>
      </c>
      <c r="Q21" s="58" t="s">
        <v>32</v>
      </c>
      <c r="R21" s="60">
        <f t="shared" si="1"/>
        <v>17.999999999999996</v>
      </c>
      <c r="S21" s="46">
        <v>0.3</v>
      </c>
      <c r="T21" s="59">
        <f t="shared" si="11"/>
        <v>11.65</v>
      </c>
      <c r="U21" s="48">
        <v>0.0006944444444444445</v>
      </c>
      <c r="V21" s="48">
        <f t="shared" si="12"/>
        <v>0.014583333333333332</v>
      </c>
      <c r="W21" s="48">
        <f t="shared" si="13"/>
        <v>0.2645833333333333</v>
      </c>
      <c r="X21" s="48">
        <f t="shared" si="14"/>
        <v>0.3479166666666666</v>
      </c>
      <c r="Y21" s="48">
        <f t="shared" si="15"/>
        <v>0.4416666666666666</v>
      </c>
      <c r="Z21" s="48">
        <f t="shared" si="16"/>
        <v>0.5145833333333333</v>
      </c>
      <c r="AA21" s="48">
        <f t="shared" si="17"/>
        <v>0.6083333333333333</v>
      </c>
      <c r="AB21" s="48">
        <f t="shared" si="18"/>
        <v>0.7020833333333333</v>
      </c>
      <c r="AD21" s="64"/>
      <c r="AE21" s="64"/>
      <c r="AF21" s="64"/>
      <c r="AG21" s="64"/>
      <c r="AH21" s="64"/>
    </row>
    <row r="22" spans="1:34" s="44" customFormat="1" ht="10.5">
      <c r="A22" s="57" t="s">
        <v>203</v>
      </c>
      <c r="B22" s="58" t="s">
        <v>31</v>
      </c>
      <c r="C22" s="60">
        <f t="shared" si="0"/>
        <v>24.899999999999995</v>
      </c>
      <c r="D22" s="46">
        <v>0.83</v>
      </c>
      <c r="E22" s="59">
        <f t="shared" si="2"/>
        <v>16.13</v>
      </c>
      <c r="F22" s="48">
        <v>0.001388888888888889</v>
      </c>
      <c r="G22" s="69">
        <f t="shared" si="3"/>
        <v>0.022916666666666665</v>
      </c>
      <c r="H22" s="71">
        <f t="shared" si="4"/>
        <v>0.2729166666666666</v>
      </c>
      <c r="I22" s="71">
        <f t="shared" si="5"/>
        <v>0.3562499999999999</v>
      </c>
      <c r="J22" s="88">
        <f t="shared" si="6"/>
        <v>0.4499999999999999</v>
      </c>
      <c r="K22" s="88">
        <f t="shared" si="7"/>
        <v>0.5229166666666666</v>
      </c>
      <c r="L22" s="88">
        <f t="shared" si="8"/>
        <v>0.5715277777777776</v>
      </c>
      <c r="M22" s="88">
        <f t="shared" si="9"/>
        <v>0.6166666666666666</v>
      </c>
      <c r="N22" s="88">
        <f t="shared" si="10"/>
        <v>0.7104166666666666</v>
      </c>
      <c r="O22" s="57"/>
      <c r="P22" s="57" t="s">
        <v>224</v>
      </c>
      <c r="Q22" s="58" t="s">
        <v>32</v>
      </c>
      <c r="R22" s="60">
        <f t="shared" si="1"/>
        <v>30</v>
      </c>
      <c r="S22" s="46">
        <v>1</v>
      </c>
      <c r="T22" s="59" t="e">
        <f>S22+#REF!</f>
        <v>#REF!</v>
      </c>
      <c r="U22" s="48">
        <v>0.001388888888888889</v>
      </c>
      <c r="V22" s="48" t="e">
        <f>#REF!+U22</f>
        <v>#REF!</v>
      </c>
      <c r="W22" s="48" t="e">
        <f>#REF!+U22</f>
        <v>#REF!</v>
      </c>
      <c r="X22" s="48" t="e">
        <f>#REF!+U22</f>
        <v>#REF!</v>
      </c>
      <c r="Y22" s="48" t="e">
        <f>#REF!+U22</f>
        <v>#REF!</v>
      </c>
      <c r="Z22" s="48" t="e">
        <f>#REF!+U22</f>
        <v>#REF!</v>
      </c>
      <c r="AA22" s="48" t="e">
        <f>#REF!+U22</f>
        <v>#REF!</v>
      </c>
      <c r="AB22" s="48" t="e">
        <f>#REF!+U22</f>
        <v>#REF!</v>
      </c>
      <c r="AD22" s="64"/>
      <c r="AE22" s="64"/>
      <c r="AF22" s="64"/>
      <c r="AG22" s="64"/>
      <c r="AH22" s="64"/>
    </row>
    <row r="23" spans="1:34" s="44" customFormat="1" ht="10.5">
      <c r="A23" s="57" t="s">
        <v>204</v>
      </c>
      <c r="B23" s="58" t="s">
        <v>31</v>
      </c>
      <c r="C23" s="60">
        <f t="shared" si="0"/>
        <v>24</v>
      </c>
      <c r="D23" s="46">
        <v>0.8</v>
      </c>
      <c r="E23" s="59">
        <f t="shared" si="2"/>
        <v>16.93</v>
      </c>
      <c r="F23" s="48">
        <v>0.001388888888888889</v>
      </c>
      <c r="G23" s="69">
        <f t="shared" si="3"/>
        <v>0.024305555555555552</v>
      </c>
      <c r="H23" s="71">
        <f t="shared" si="4"/>
        <v>0.27430555555555547</v>
      </c>
      <c r="I23" s="71">
        <f t="shared" si="5"/>
        <v>0.3576388888888888</v>
      </c>
      <c r="J23" s="88">
        <f t="shared" si="6"/>
        <v>0.4513888888888888</v>
      </c>
      <c r="K23" s="88">
        <f t="shared" si="7"/>
        <v>0.5243055555555555</v>
      </c>
      <c r="L23" s="88">
        <f t="shared" si="8"/>
        <v>0.5729166666666665</v>
      </c>
      <c r="M23" s="88">
        <f t="shared" si="9"/>
        <v>0.6180555555555555</v>
      </c>
      <c r="N23" s="88">
        <f t="shared" si="10"/>
        <v>0.7118055555555555</v>
      </c>
      <c r="O23" s="57"/>
      <c r="P23" s="57" t="s">
        <v>227</v>
      </c>
      <c r="Q23" s="58" t="s">
        <v>32</v>
      </c>
      <c r="R23" s="60">
        <f t="shared" si="1"/>
        <v>33</v>
      </c>
      <c r="S23" s="46">
        <v>1.1</v>
      </c>
      <c r="T23" s="59" t="e">
        <f t="shared" si="11"/>
        <v>#REF!</v>
      </c>
      <c r="U23" s="48">
        <v>0.001388888888888889</v>
      </c>
      <c r="V23" s="48" t="e">
        <f t="shared" si="12"/>
        <v>#REF!</v>
      </c>
      <c r="W23" s="48" t="e">
        <f t="shared" si="13"/>
        <v>#REF!</v>
      </c>
      <c r="X23" s="48" t="e">
        <f t="shared" si="14"/>
        <v>#REF!</v>
      </c>
      <c r="Y23" s="48" t="e">
        <f t="shared" si="15"/>
        <v>#REF!</v>
      </c>
      <c r="Z23" s="48" t="e">
        <f t="shared" si="16"/>
        <v>#REF!</v>
      </c>
      <c r="AA23" s="48" t="e">
        <f t="shared" si="17"/>
        <v>#REF!</v>
      </c>
      <c r="AB23" s="48" t="e">
        <f t="shared" si="18"/>
        <v>#REF!</v>
      </c>
      <c r="AD23" s="64"/>
      <c r="AE23" s="64"/>
      <c r="AF23" s="64"/>
      <c r="AG23" s="64"/>
      <c r="AH23" s="64"/>
    </row>
    <row r="24" spans="1:34" s="44" customFormat="1" ht="10.5">
      <c r="A24" s="57" t="s">
        <v>205</v>
      </c>
      <c r="B24" s="58" t="s">
        <v>31</v>
      </c>
      <c r="C24" s="60">
        <f t="shared" si="0"/>
        <v>24</v>
      </c>
      <c r="D24" s="46">
        <v>0.4</v>
      </c>
      <c r="E24" s="59">
        <f t="shared" si="2"/>
        <v>17.33</v>
      </c>
      <c r="F24" s="48">
        <v>0.0006944444444444445</v>
      </c>
      <c r="G24" s="69">
        <f t="shared" si="3"/>
        <v>0.024999999999999998</v>
      </c>
      <c r="H24" s="71">
        <f t="shared" si="4"/>
        <v>0.2749999999999999</v>
      </c>
      <c r="I24" s="71">
        <f t="shared" si="5"/>
        <v>0.3583333333333332</v>
      </c>
      <c r="J24" s="88">
        <f t="shared" si="6"/>
        <v>0.4520833333333332</v>
      </c>
      <c r="K24" s="88">
        <f t="shared" si="7"/>
        <v>0.5249999999999999</v>
      </c>
      <c r="L24" s="88">
        <f t="shared" si="8"/>
        <v>0.573611111111111</v>
      </c>
      <c r="M24" s="88">
        <f t="shared" si="9"/>
        <v>0.6187499999999999</v>
      </c>
      <c r="N24" s="88">
        <f t="shared" si="10"/>
        <v>0.7124999999999999</v>
      </c>
      <c r="O24" s="57"/>
      <c r="P24" s="57" t="s">
        <v>218</v>
      </c>
      <c r="Q24" s="58" t="s">
        <v>32</v>
      </c>
      <c r="R24" s="60">
        <f t="shared" si="1"/>
        <v>34.49999999999999</v>
      </c>
      <c r="S24" s="46">
        <v>2.3</v>
      </c>
      <c r="T24" s="59" t="e">
        <f t="shared" si="11"/>
        <v>#REF!</v>
      </c>
      <c r="U24" s="48">
        <v>0.002777777777777778</v>
      </c>
      <c r="V24" s="48" t="e">
        <f t="shared" si="12"/>
        <v>#REF!</v>
      </c>
      <c r="W24" s="48" t="e">
        <f t="shared" si="13"/>
        <v>#REF!</v>
      </c>
      <c r="X24" s="48" t="e">
        <f t="shared" si="14"/>
        <v>#REF!</v>
      </c>
      <c r="Y24" s="48" t="e">
        <f t="shared" si="15"/>
        <v>#REF!</v>
      </c>
      <c r="Z24" s="48" t="e">
        <f t="shared" si="16"/>
        <v>#REF!</v>
      </c>
      <c r="AA24" s="48" t="e">
        <f t="shared" si="17"/>
        <v>#REF!</v>
      </c>
      <c r="AB24" s="48" t="e">
        <f t="shared" si="18"/>
        <v>#REF!</v>
      </c>
      <c r="AD24" s="64"/>
      <c r="AE24" s="64"/>
      <c r="AF24" s="64"/>
      <c r="AG24" s="64"/>
      <c r="AH24" s="64"/>
    </row>
    <row r="25" spans="1:34" s="44" customFormat="1" ht="10.5">
      <c r="A25" s="57" t="s">
        <v>248</v>
      </c>
      <c r="B25" s="58" t="s">
        <v>31</v>
      </c>
      <c r="C25" s="60">
        <f t="shared" si="0"/>
        <v>36</v>
      </c>
      <c r="D25" s="46">
        <v>1.8</v>
      </c>
      <c r="E25" s="59">
        <f t="shared" si="2"/>
        <v>19.13</v>
      </c>
      <c r="F25" s="48">
        <v>0.0020833333333333333</v>
      </c>
      <c r="G25" s="69">
        <f t="shared" si="3"/>
        <v>0.02708333333333333</v>
      </c>
      <c r="H25" s="71">
        <f t="shared" si="4"/>
        <v>0.27708333333333324</v>
      </c>
      <c r="I25" s="71">
        <f t="shared" si="5"/>
        <v>0.36041666666666655</v>
      </c>
      <c r="J25" s="88">
        <f t="shared" si="6"/>
        <v>0.45416666666666655</v>
      </c>
      <c r="K25" s="88">
        <f t="shared" si="7"/>
        <v>0.5270833333333332</v>
      </c>
      <c r="L25" s="88">
        <f t="shared" si="8"/>
        <v>0.5756944444444443</v>
      </c>
      <c r="M25" s="88">
        <f t="shared" si="9"/>
        <v>0.6208333333333332</v>
      </c>
      <c r="N25" s="88">
        <f t="shared" si="10"/>
        <v>0.7145833333333332</v>
      </c>
      <c r="O25" s="57"/>
      <c r="P25" s="57" t="s">
        <v>217</v>
      </c>
      <c r="Q25" s="58" t="s">
        <v>32</v>
      </c>
      <c r="R25" s="60">
        <f t="shared" si="1"/>
        <v>35.99999999999999</v>
      </c>
      <c r="S25" s="46">
        <v>0.6</v>
      </c>
      <c r="T25" s="59" t="e">
        <f t="shared" si="11"/>
        <v>#REF!</v>
      </c>
      <c r="U25" s="48">
        <v>0.0006944444444444445</v>
      </c>
      <c r="V25" s="48" t="e">
        <f t="shared" si="12"/>
        <v>#REF!</v>
      </c>
      <c r="W25" s="48" t="e">
        <f t="shared" si="13"/>
        <v>#REF!</v>
      </c>
      <c r="X25" s="48" t="e">
        <f t="shared" si="14"/>
        <v>#REF!</v>
      </c>
      <c r="Y25" s="48" t="e">
        <f t="shared" si="15"/>
        <v>#REF!</v>
      </c>
      <c r="Z25" s="48" t="e">
        <f t="shared" si="16"/>
        <v>#REF!</v>
      </c>
      <c r="AA25" s="48" t="e">
        <f t="shared" si="17"/>
        <v>#REF!</v>
      </c>
      <c r="AB25" s="48" t="e">
        <f t="shared" si="18"/>
        <v>#REF!</v>
      </c>
      <c r="AD25" s="64"/>
      <c r="AE25" s="64"/>
      <c r="AF25" s="64"/>
      <c r="AG25" s="64"/>
      <c r="AH25" s="64"/>
    </row>
    <row r="26" spans="1:34" s="44" customFormat="1" ht="10.5">
      <c r="A26" s="80" t="s">
        <v>249</v>
      </c>
      <c r="B26" s="58" t="s">
        <v>263</v>
      </c>
      <c r="C26" s="60">
        <f t="shared" si="0"/>
        <v>36</v>
      </c>
      <c r="D26" s="46">
        <v>1.8</v>
      </c>
      <c r="E26" s="59">
        <f t="shared" si="2"/>
        <v>20.93</v>
      </c>
      <c r="F26" s="48">
        <v>0.0020833333333333333</v>
      </c>
      <c r="G26" s="69">
        <f t="shared" si="3"/>
        <v>0.029166666666666664</v>
      </c>
      <c r="H26" s="71">
        <f t="shared" si="4"/>
        <v>0.27916666666666656</v>
      </c>
      <c r="I26" s="71">
        <f t="shared" si="5"/>
        <v>0.3624999999999999</v>
      </c>
      <c r="J26" s="88">
        <f t="shared" si="6"/>
        <v>0.4562499999999999</v>
      </c>
      <c r="K26" s="88">
        <f t="shared" si="7"/>
        <v>0.5291666666666666</v>
      </c>
      <c r="L26" s="88">
        <f t="shared" si="8"/>
        <v>0.5777777777777776</v>
      </c>
      <c r="M26" s="88">
        <f t="shared" si="9"/>
        <v>0.6229166666666666</v>
      </c>
      <c r="N26" s="88">
        <f t="shared" si="10"/>
        <v>0.7166666666666666</v>
      </c>
      <c r="O26" s="57"/>
      <c r="P26" s="57" t="s">
        <v>216</v>
      </c>
      <c r="Q26" s="58" t="s">
        <v>32</v>
      </c>
      <c r="R26" s="60">
        <f t="shared" si="1"/>
        <v>30</v>
      </c>
      <c r="S26" s="46">
        <v>1</v>
      </c>
      <c r="T26" s="59" t="e">
        <f t="shared" si="11"/>
        <v>#REF!</v>
      </c>
      <c r="U26" s="48">
        <v>0.001388888888888889</v>
      </c>
      <c r="V26" s="48" t="e">
        <f t="shared" si="12"/>
        <v>#REF!</v>
      </c>
      <c r="W26" s="48" t="e">
        <f t="shared" si="13"/>
        <v>#REF!</v>
      </c>
      <c r="X26" s="48" t="e">
        <f t="shared" si="14"/>
        <v>#REF!</v>
      </c>
      <c r="Y26" s="48" t="e">
        <f t="shared" si="15"/>
        <v>#REF!</v>
      </c>
      <c r="Z26" s="48" t="e">
        <f t="shared" si="16"/>
        <v>#REF!</v>
      </c>
      <c r="AA26" s="48" t="e">
        <f t="shared" si="17"/>
        <v>#REF!</v>
      </c>
      <c r="AB26" s="48" t="e">
        <f t="shared" si="18"/>
        <v>#REF!</v>
      </c>
      <c r="AD26" s="64"/>
      <c r="AE26" s="64"/>
      <c r="AF26" s="64"/>
      <c r="AG26" s="64"/>
      <c r="AH26" s="64"/>
    </row>
    <row r="27" spans="1:34" s="44" customFormat="1" ht="10.5">
      <c r="A27" s="57" t="s">
        <v>239</v>
      </c>
      <c r="B27" s="58" t="s">
        <v>32</v>
      </c>
      <c r="C27" s="60">
        <f t="shared" si="0"/>
        <v>35.99999999999999</v>
      </c>
      <c r="D27" s="46">
        <v>0.6</v>
      </c>
      <c r="E27" s="59">
        <f t="shared" si="2"/>
        <v>21.53</v>
      </c>
      <c r="F27" s="48">
        <v>0.0006944444444444445</v>
      </c>
      <c r="G27" s="69">
        <f t="shared" si="3"/>
        <v>0.02986111111111111</v>
      </c>
      <c r="H27" s="71">
        <f t="shared" si="4"/>
        <v>0.279861111111111</v>
      </c>
      <c r="I27" s="71">
        <f t="shared" si="5"/>
        <v>0.3631944444444443</v>
      </c>
      <c r="J27" s="88">
        <f t="shared" si="6"/>
        <v>0.4569444444444443</v>
      </c>
      <c r="K27" s="88">
        <f t="shared" si="7"/>
        <v>0.529861111111111</v>
      </c>
      <c r="L27" s="88">
        <f t="shared" si="8"/>
        <v>0.578472222222222</v>
      </c>
      <c r="M27" s="88">
        <f t="shared" si="9"/>
        <v>0.623611111111111</v>
      </c>
      <c r="N27" s="88">
        <f t="shared" si="10"/>
        <v>0.717361111111111</v>
      </c>
      <c r="O27" s="57"/>
      <c r="P27" s="57" t="s">
        <v>215</v>
      </c>
      <c r="Q27" s="58" t="s">
        <v>32</v>
      </c>
      <c r="R27" s="60">
        <f t="shared" si="1"/>
        <v>39</v>
      </c>
      <c r="S27" s="46">
        <v>1.3</v>
      </c>
      <c r="T27" s="59" t="e">
        <f t="shared" si="11"/>
        <v>#REF!</v>
      </c>
      <c r="U27" s="48">
        <v>0.001388888888888889</v>
      </c>
      <c r="V27" s="48" t="e">
        <f t="shared" si="12"/>
        <v>#REF!</v>
      </c>
      <c r="W27" s="48" t="e">
        <f t="shared" si="13"/>
        <v>#REF!</v>
      </c>
      <c r="X27" s="48" t="e">
        <f t="shared" si="14"/>
        <v>#REF!</v>
      </c>
      <c r="Y27" s="48" t="e">
        <f t="shared" si="15"/>
        <v>#REF!</v>
      </c>
      <c r="Z27" s="48" t="e">
        <f t="shared" si="16"/>
        <v>#REF!</v>
      </c>
      <c r="AA27" s="48" t="e">
        <f t="shared" si="17"/>
        <v>#REF!</v>
      </c>
      <c r="AB27" s="48" t="e">
        <f t="shared" si="18"/>
        <v>#REF!</v>
      </c>
      <c r="AD27" s="64"/>
      <c r="AE27" s="64"/>
      <c r="AF27" s="64"/>
      <c r="AG27" s="64"/>
      <c r="AH27" s="64"/>
    </row>
    <row r="28" spans="1:34" s="44" customFormat="1" ht="10.5">
      <c r="A28" s="57" t="s">
        <v>240</v>
      </c>
      <c r="B28" s="58" t="s">
        <v>32</v>
      </c>
      <c r="C28" s="60">
        <f t="shared" si="0"/>
        <v>42</v>
      </c>
      <c r="D28" s="46">
        <v>2.1</v>
      </c>
      <c r="E28" s="59">
        <f t="shared" si="2"/>
        <v>23.630000000000003</v>
      </c>
      <c r="F28" s="48">
        <v>0.0020833333333333333</v>
      </c>
      <c r="G28" s="69">
        <f t="shared" si="3"/>
        <v>0.03194444444444444</v>
      </c>
      <c r="H28" s="71">
        <f t="shared" si="4"/>
        <v>0.28194444444444433</v>
      </c>
      <c r="I28" s="71">
        <f t="shared" si="5"/>
        <v>0.36527777777777765</v>
      </c>
      <c r="J28" s="88">
        <f t="shared" si="6"/>
        <v>0.45902777777777765</v>
      </c>
      <c r="K28" s="88">
        <f t="shared" si="7"/>
        <v>0.5319444444444443</v>
      </c>
      <c r="L28" s="88">
        <f t="shared" si="8"/>
        <v>0.5805555555555554</v>
      </c>
      <c r="M28" s="88">
        <f t="shared" si="9"/>
        <v>0.6256944444444443</v>
      </c>
      <c r="N28" s="88">
        <f t="shared" si="10"/>
        <v>0.7194444444444443</v>
      </c>
      <c r="O28" s="57"/>
      <c r="P28" s="57" t="s">
        <v>214</v>
      </c>
      <c r="Q28" s="58" t="s">
        <v>32</v>
      </c>
      <c r="R28" s="60">
        <f t="shared" si="1"/>
        <v>31.5</v>
      </c>
      <c r="S28" s="46">
        <v>2.1</v>
      </c>
      <c r="T28" s="59" t="e">
        <f>S28+T27</f>
        <v>#REF!</v>
      </c>
      <c r="U28" s="48">
        <v>0.002777777777777778</v>
      </c>
      <c r="V28" s="48" t="e">
        <f>V27+U28</f>
        <v>#REF!</v>
      </c>
      <c r="W28" s="48" t="e">
        <f>W27+U28</f>
        <v>#REF!</v>
      </c>
      <c r="X28" s="48" t="e">
        <f>X27+U28</f>
        <v>#REF!</v>
      </c>
      <c r="Y28" s="48" t="e">
        <f>Y27+U28</f>
        <v>#REF!</v>
      </c>
      <c r="Z28" s="48" t="e">
        <f>Z27+U28</f>
        <v>#REF!</v>
      </c>
      <c r="AA28" s="48" t="e">
        <f>AA27+U28</f>
        <v>#REF!</v>
      </c>
      <c r="AB28" s="48" t="e">
        <f>AB27+U28</f>
        <v>#REF!</v>
      </c>
      <c r="AD28" s="64"/>
      <c r="AE28" s="64"/>
      <c r="AF28" s="64"/>
      <c r="AG28" s="64"/>
      <c r="AH28" s="64"/>
    </row>
    <row r="29" spans="1:34" s="44" customFormat="1" ht="10.5">
      <c r="A29" s="57" t="s">
        <v>241</v>
      </c>
      <c r="B29" s="58" t="s">
        <v>32</v>
      </c>
      <c r="C29" s="60">
        <f t="shared" si="0"/>
        <v>30</v>
      </c>
      <c r="D29" s="46">
        <v>0.5</v>
      </c>
      <c r="E29" s="59">
        <f t="shared" si="2"/>
        <v>24.130000000000003</v>
      </c>
      <c r="F29" s="48">
        <v>0.0006944444444444445</v>
      </c>
      <c r="G29" s="69">
        <f t="shared" si="3"/>
        <v>0.032638888888888884</v>
      </c>
      <c r="H29" s="71">
        <f t="shared" si="4"/>
        <v>0.2826388888888888</v>
      </c>
      <c r="I29" s="71">
        <f t="shared" si="5"/>
        <v>0.3659722222222221</v>
      </c>
      <c r="J29" s="88">
        <f t="shared" si="6"/>
        <v>0.4597222222222221</v>
      </c>
      <c r="K29" s="88">
        <f t="shared" si="7"/>
        <v>0.5326388888888888</v>
      </c>
      <c r="L29" s="88">
        <f t="shared" si="8"/>
        <v>0.5812499999999998</v>
      </c>
      <c r="M29" s="88">
        <f t="shared" si="9"/>
        <v>0.6263888888888888</v>
      </c>
      <c r="N29" s="88">
        <f t="shared" si="10"/>
        <v>0.7201388888888888</v>
      </c>
      <c r="O29" s="57"/>
      <c r="P29" s="57"/>
      <c r="Q29" s="58"/>
      <c r="R29" s="60"/>
      <c r="S29" s="46"/>
      <c r="T29" s="59"/>
      <c r="U29" s="48"/>
      <c r="V29" s="48"/>
      <c r="W29" s="48"/>
      <c r="X29" s="48"/>
      <c r="Y29" s="48"/>
      <c r="Z29" s="48"/>
      <c r="AA29" s="48"/>
      <c r="AB29" s="48"/>
      <c r="AD29" s="64"/>
      <c r="AE29" s="64"/>
      <c r="AF29" s="64"/>
      <c r="AG29" s="64"/>
      <c r="AH29" s="64"/>
    </row>
    <row r="30" spans="1:34" s="44" customFormat="1" ht="10.5">
      <c r="A30" s="57" t="s">
        <v>242</v>
      </c>
      <c r="B30" s="58" t="s">
        <v>32</v>
      </c>
      <c r="C30" s="60">
        <f t="shared" si="0"/>
        <v>39</v>
      </c>
      <c r="D30" s="46">
        <v>1.3</v>
      </c>
      <c r="E30" s="59">
        <f t="shared" si="2"/>
        <v>25.430000000000003</v>
      </c>
      <c r="F30" s="48">
        <v>0.001388888888888889</v>
      </c>
      <c r="G30" s="69">
        <f t="shared" si="3"/>
        <v>0.034027777777777775</v>
      </c>
      <c r="H30" s="71">
        <f t="shared" si="4"/>
        <v>0.28402777777777766</v>
      </c>
      <c r="I30" s="71">
        <f t="shared" si="5"/>
        <v>0.36736111111111097</v>
      </c>
      <c r="J30" s="88">
        <f t="shared" si="6"/>
        <v>0.46111111111111097</v>
      </c>
      <c r="K30" s="88">
        <f t="shared" si="7"/>
        <v>0.5340277777777777</v>
      </c>
      <c r="L30" s="88">
        <f t="shared" si="8"/>
        <v>0.5826388888888887</v>
      </c>
      <c r="M30" s="88">
        <f t="shared" si="9"/>
        <v>0.6277777777777777</v>
      </c>
      <c r="N30" s="88">
        <f t="shared" si="10"/>
        <v>0.7215277777777777</v>
      </c>
      <c r="O30" s="57"/>
      <c r="P30" s="57" t="s">
        <v>213</v>
      </c>
      <c r="Q30" s="58" t="s">
        <v>32</v>
      </c>
      <c r="R30" s="60">
        <f t="shared" si="1"/>
        <v>35.99999999999999</v>
      </c>
      <c r="S30" s="46">
        <v>2.4</v>
      </c>
      <c r="T30" s="59" t="e">
        <f>S30+T28</f>
        <v>#REF!</v>
      </c>
      <c r="U30" s="48">
        <v>0.002777777777777778</v>
      </c>
      <c r="V30" s="48" t="e">
        <f>V28+U30</f>
        <v>#REF!</v>
      </c>
      <c r="W30" s="48" t="e">
        <f>W28+U30</f>
        <v>#REF!</v>
      </c>
      <c r="X30" s="48" t="e">
        <f>X28+U30</f>
        <v>#REF!</v>
      </c>
      <c r="Y30" s="48" t="e">
        <f>Y28+U30</f>
        <v>#REF!</v>
      </c>
      <c r="Z30" s="48" t="e">
        <f>Z28+U30</f>
        <v>#REF!</v>
      </c>
      <c r="AA30" s="48" t="e">
        <f>AA28+U30</f>
        <v>#REF!</v>
      </c>
      <c r="AB30" s="48" t="e">
        <f>AB28+U30</f>
        <v>#REF!</v>
      </c>
      <c r="AD30" s="64"/>
      <c r="AE30" s="64"/>
      <c r="AF30" s="64"/>
      <c r="AG30" s="64"/>
      <c r="AH30" s="64"/>
    </row>
    <row r="31" spans="1:34" s="44" customFormat="1" ht="10.5">
      <c r="A31" s="57" t="s">
        <v>243</v>
      </c>
      <c r="B31" s="58" t="s">
        <v>32</v>
      </c>
      <c r="C31" s="60">
        <f t="shared" si="0"/>
        <v>30</v>
      </c>
      <c r="D31" s="46">
        <v>1</v>
      </c>
      <c r="E31" s="59">
        <f t="shared" si="2"/>
        <v>26.430000000000003</v>
      </c>
      <c r="F31" s="48">
        <v>0.001388888888888889</v>
      </c>
      <c r="G31" s="69">
        <f t="shared" si="3"/>
        <v>0.035416666666666666</v>
      </c>
      <c r="H31" s="71">
        <f t="shared" si="4"/>
        <v>0.28541666666666654</v>
      </c>
      <c r="I31" s="71">
        <f t="shared" si="5"/>
        <v>0.36874999999999986</v>
      </c>
      <c r="J31" s="88">
        <f t="shared" si="6"/>
        <v>0.46249999999999986</v>
      </c>
      <c r="K31" s="88">
        <f t="shared" si="7"/>
        <v>0.5354166666666665</v>
      </c>
      <c r="L31" s="88">
        <f t="shared" si="8"/>
        <v>0.5840277777777776</v>
      </c>
      <c r="M31" s="88">
        <f t="shared" si="9"/>
        <v>0.6291666666666665</v>
      </c>
      <c r="N31" s="88">
        <f t="shared" si="10"/>
        <v>0.7229166666666665</v>
      </c>
      <c r="O31" s="57"/>
      <c r="P31" s="57" t="s">
        <v>212</v>
      </c>
      <c r="Q31" s="58" t="s">
        <v>32</v>
      </c>
      <c r="R31" s="60">
        <f t="shared" si="1"/>
        <v>37.8</v>
      </c>
      <c r="S31" s="46">
        <v>1.26</v>
      </c>
      <c r="T31" s="59" t="e">
        <f t="shared" si="11"/>
        <v>#REF!</v>
      </c>
      <c r="U31" s="48">
        <v>0.001388888888888889</v>
      </c>
      <c r="V31" s="48" t="e">
        <f t="shared" si="12"/>
        <v>#REF!</v>
      </c>
      <c r="W31" s="48" t="e">
        <f t="shared" si="13"/>
        <v>#REF!</v>
      </c>
      <c r="X31" s="48" t="e">
        <f t="shared" si="14"/>
        <v>#REF!</v>
      </c>
      <c r="Y31" s="48" t="e">
        <f t="shared" si="15"/>
        <v>#REF!</v>
      </c>
      <c r="Z31" s="48" t="e">
        <f t="shared" si="16"/>
        <v>#REF!</v>
      </c>
      <c r="AA31" s="48" t="e">
        <f t="shared" si="17"/>
        <v>#REF!</v>
      </c>
      <c r="AB31" s="48" t="e">
        <f t="shared" si="18"/>
        <v>#REF!</v>
      </c>
      <c r="AD31" s="64"/>
      <c r="AE31" s="64"/>
      <c r="AF31" s="64"/>
      <c r="AG31" s="64"/>
      <c r="AH31" s="64"/>
    </row>
    <row r="32" spans="1:34" s="44" customFormat="1" ht="10.5">
      <c r="A32" s="57" t="s">
        <v>244</v>
      </c>
      <c r="B32" s="58" t="s">
        <v>32</v>
      </c>
      <c r="C32" s="60">
        <f t="shared" si="0"/>
        <v>52</v>
      </c>
      <c r="D32" s="46">
        <v>2.6</v>
      </c>
      <c r="E32" s="59">
        <f t="shared" si="2"/>
        <v>29.030000000000005</v>
      </c>
      <c r="F32" s="48">
        <v>0.0020833333333333333</v>
      </c>
      <c r="G32" s="69">
        <f t="shared" si="3"/>
        <v>0.0375</v>
      </c>
      <c r="H32" s="71">
        <f t="shared" si="4"/>
        <v>0.28749999999999987</v>
      </c>
      <c r="I32" s="71">
        <f t="shared" si="5"/>
        <v>0.3708333333333332</v>
      </c>
      <c r="J32" s="88">
        <f t="shared" si="6"/>
        <v>0.4645833333333332</v>
      </c>
      <c r="K32" s="88">
        <f t="shared" si="7"/>
        <v>0.5374999999999999</v>
      </c>
      <c r="L32" s="88">
        <f t="shared" si="8"/>
        <v>0.5861111111111109</v>
      </c>
      <c r="M32" s="88">
        <f t="shared" si="9"/>
        <v>0.6312499999999999</v>
      </c>
      <c r="N32" s="88">
        <f t="shared" si="10"/>
        <v>0.7249999999999999</v>
      </c>
      <c r="O32" s="57"/>
      <c r="P32" s="57" t="s">
        <v>211</v>
      </c>
      <c r="Q32" s="58" t="s">
        <v>32</v>
      </c>
      <c r="R32" s="60">
        <f t="shared" si="1"/>
        <v>37.5</v>
      </c>
      <c r="S32" s="46">
        <v>2.5</v>
      </c>
      <c r="T32" s="59" t="e">
        <f t="shared" si="11"/>
        <v>#REF!</v>
      </c>
      <c r="U32" s="48">
        <v>0.002777777777777778</v>
      </c>
      <c r="V32" s="48" t="e">
        <f t="shared" si="12"/>
        <v>#REF!</v>
      </c>
      <c r="W32" s="48" t="e">
        <f t="shared" si="13"/>
        <v>#REF!</v>
      </c>
      <c r="X32" s="48" t="e">
        <f t="shared" si="14"/>
        <v>#REF!</v>
      </c>
      <c r="Y32" s="48" t="e">
        <f t="shared" si="15"/>
        <v>#REF!</v>
      </c>
      <c r="Z32" s="48" t="e">
        <f t="shared" si="16"/>
        <v>#REF!</v>
      </c>
      <c r="AA32" s="48" t="e">
        <f t="shared" si="17"/>
        <v>#REF!</v>
      </c>
      <c r="AB32" s="48" t="e">
        <f t="shared" si="18"/>
        <v>#REF!</v>
      </c>
      <c r="AD32" s="64"/>
      <c r="AE32" s="64"/>
      <c r="AF32" s="64"/>
      <c r="AG32" s="64"/>
      <c r="AH32" s="64"/>
    </row>
    <row r="33" spans="1:34" s="44" customFormat="1" ht="10.5">
      <c r="A33" s="57" t="s">
        <v>245</v>
      </c>
      <c r="B33" s="58" t="s">
        <v>32</v>
      </c>
      <c r="C33" s="60">
        <f t="shared" si="0"/>
        <v>35.99999999999999</v>
      </c>
      <c r="D33" s="46">
        <v>1.2</v>
      </c>
      <c r="E33" s="59">
        <f t="shared" si="2"/>
        <v>30.230000000000004</v>
      </c>
      <c r="F33" s="48">
        <v>0.001388888888888889</v>
      </c>
      <c r="G33" s="69">
        <f t="shared" si="3"/>
        <v>0.03888888888888889</v>
      </c>
      <c r="H33" s="71">
        <f t="shared" si="4"/>
        <v>0.28888888888888875</v>
      </c>
      <c r="I33" s="71">
        <f t="shared" si="5"/>
        <v>0.37222222222222207</v>
      </c>
      <c r="J33" s="88">
        <f t="shared" si="6"/>
        <v>0.46597222222222207</v>
      </c>
      <c r="K33" s="88">
        <f t="shared" si="7"/>
        <v>0.5388888888888888</v>
      </c>
      <c r="L33" s="88">
        <f t="shared" si="8"/>
        <v>0.5874999999999998</v>
      </c>
      <c r="M33" s="88">
        <f t="shared" si="9"/>
        <v>0.6326388888888888</v>
      </c>
      <c r="N33" s="88">
        <f t="shared" si="10"/>
        <v>0.7263888888888888</v>
      </c>
      <c r="O33" s="57"/>
      <c r="P33" s="57" t="s">
        <v>210</v>
      </c>
      <c r="Q33" s="58" t="s">
        <v>32</v>
      </c>
      <c r="R33" s="60">
        <f t="shared" si="1"/>
        <v>30</v>
      </c>
      <c r="S33" s="46">
        <v>1</v>
      </c>
      <c r="T33" s="59" t="e">
        <f t="shared" si="11"/>
        <v>#REF!</v>
      </c>
      <c r="U33" s="48">
        <v>0.001388888888888889</v>
      </c>
      <c r="V33" s="48" t="e">
        <f t="shared" si="12"/>
        <v>#REF!</v>
      </c>
      <c r="W33" s="48" t="e">
        <f t="shared" si="13"/>
        <v>#REF!</v>
      </c>
      <c r="X33" s="48" t="e">
        <f t="shared" si="14"/>
        <v>#REF!</v>
      </c>
      <c r="Y33" s="48" t="e">
        <f t="shared" si="15"/>
        <v>#REF!</v>
      </c>
      <c r="Z33" s="48" t="e">
        <f t="shared" si="16"/>
        <v>#REF!</v>
      </c>
      <c r="AA33" s="48" t="e">
        <f t="shared" si="17"/>
        <v>#REF!</v>
      </c>
      <c r="AB33" s="48" t="e">
        <f t="shared" si="18"/>
        <v>#REF!</v>
      </c>
      <c r="AD33" s="64"/>
      <c r="AE33" s="64"/>
      <c r="AF33" s="64"/>
      <c r="AG33" s="64"/>
      <c r="AH33" s="64"/>
    </row>
    <row r="34" spans="1:34" s="44" customFormat="1" ht="10.5">
      <c r="A34" s="57" t="s">
        <v>214</v>
      </c>
      <c r="B34" s="58" t="s">
        <v>32</v>
      </c>
      <c r="C34" s="60">
        <f t="shared" si="0"/>
        <v>48</v>
      </c>
      <c r="D34" s="46">
        <v>2.4</v>
      </c>
      <c r="E34" s="59">
        <f t="shared" si="2"/>
        <v>32.63</v>
      </c>
      <c r="F34" s="48">
        <v>0.0020833333333333333</v>
      </c>
      <c r="G34" s="69">
        <f t="shared" si="3"/>
        <v>0.04097222222222222</v>
      </c>
      <c r="H34" s="71">
        <f t="shared" si="4"/>
        <v>0.2909722222222221</v>
      </c>
      <c r="I34" s="71">
        <f t="shared" si="5"/>
        <v>0.3743055555555554</v>
      </c>
      <c r="J34" s="88">
        <f t="shared" si="6"/>
        <v>0.4680555555555554</v>
      </c>
      <c r="K34" s="88">
        <f t="shared" si="7"/>
        <v>0.5409722222222221</v>
      </c>
      <c r="L34" s="88">
        <f t="shared" si="8"/>
        <v>0.5895833333333331</v>
      </c>
      <c r="M34" s="88">
        <f t="shared" si="9"/>
        <v>0.6347222222222221</v>
      </c>
      <c r="N34" s="88">
        <f t="shared" si="10"/>
        <v>0.7284722222222221</v>
      </c>
      <c r="O34" s="57"/>
      <c r="P34" s="57" t="s">
        <v>209</v>
      </c>
      <c r="Q34" s="58" t="s">
        <v>32</v>
      </c>
      <c r="R34" s="60">
        <f t="shared" si="1"/>
        <v>39</v>
      </c>
      <c r="S34" s="46">
        <v>1.3</v>
      </c>
      <c r="T34" s="59" t="e">
        <f t="shared" si="11"/>
        <v>#REF!</v>
      </c>
      <c r="U34" s="48">
        <v>0.001388888888888889</v>
      </c>
      <c r="V34" s="48" t="e">
        <f t="shared" si="12"/>
        <v>#REF!</v>
      </c>
      <c r="W34" s="48" t="e">
        <f t="shared" si="13"/>
        <v>#REF!</v>
      </c>
      <c r="X34" s="48" t="e">
        <f t="shared" si="14"/>
        <v>#REF!</v>
      </c>
      <c r="Y34" s="48" t="e">
        <f t="shared" si="15"/>
        <v>#REF!</v>
      </c>
      <c r="Z34" s="48" t="e">
        <f t="shared" si="16"/>
        <v>#REF!</v>
      </c>
      <c r="AA34" s="48" t="e">
        <f t="shared" si="17"/>
        <v>#REF!</v>
      </c>
      <c r="AB34" s="48" t="e">
        <f t="shared" si="18"/>
        <v>#REF!</v>
      </c>
      <c r="AD34" s="64"/>
      <c r="AE34" s="64"/>
      <c r="AF34" s="64"/>
      <c r="AG34" s="64"/>
      <c r="AH34" s="64"/>
    </row>
    <row r="35" spans="1:34" s="44" customFormat="1" ht="10.5">
      <c r="A35" s="57" t="s">
        <v>215</v>
      </c>
      <c r="B35" s="58" t="s">
        <v>32</v>
      </c>
      <c r="C35" s="60">
        <f t="shared" si="0"/>
        <v>40</v>
      </c>
      <c r="D35" s="46">
        <v>2</v>
      </c>
      <c r="E35" s="59">
        <f t="shared" si="2"/>
        <v>34.63</v>
      </c>
      <c r="F35" s="48">
        <v>0.0020833333333333333</v>
      </c>
      <c r="G35" s="69">
        <f t="shared" si="3"/>
        <v>0.043055555555555555</v>
      </c>
      <c r="H35" s="71">
        <f t="shared" si="4"/>
        <v>0.2930555555555554</v>
      </c>
      <c r="I35" s="71">
        <f t="shared" si="5"/>
        <v>0.3763888888888887</v>
      </c>
      <c r="J35" s="88">
        <f t="shared" si="6"/>
        <v>0.4701388888888887</v>
      </c>
      <c r="K35" s="88">
        <f t="shared" si="7"/>
        <v>0.5430555555555554</v>
      </c>
      <c r="L35" s="88">
        <f t="shared" si="8"/>
        <v>0.5916666666666665</v>
      </c>
      <c r="M35" s="88">
        <f t="shared" si="9"/>
        <v>0.6368055555555554</v>
      </c>
      <c r="N35" s="88">
        <f t="shared" si="10"/>
        <v>0.7305555555555554</v>
      </c>
      <c r="O35" s="57"/>
      <c r="P35" s="57" t="s">
        <v>208</v>
      </c>
      <c r="Q35" s="58" t="s">
        <v>32</v>
      </c>
      <c r="R35" s="60">
        <f t="shared" si="1"/>
        <v>32.24999999999999</v>
      </c>
      <c r="S35" s="46">
        <v>2.15</v>
      </c>
      <c r="T35" s="59" t="e">
        <f t="shared" si="11"/>
        <v>#REF!</v>
      </c>
      <c r="U35" s="48">
        <v>0.002777777777777778</v>
      </c>
      <c r="V35" s="48" t="e">
        <f t="shared" si="12"/>
        <v>#REF!</v>
      </c>
      <c r="W35" s="48" t="e">
        <f t="shared" si="13"/>
        <v>#REF!</v>
      </c>
      <c r="X35" s="48" t="e">
        <f t="shared" si="14"/>
        <v>#REF!</v>
      </c>
      <c r="Y35" s="48" t="e">
        <f t="shared" si="15"/>
        <v>#REF!</v>
      </c>
      <c r="Z35" s="48" t="e">
        <f t="shared" si="16"/>
        <v>#REF!</v>
      </c>
      <c r="AA35" s="48" t="e">
        <f t="shared" si="17"/>
        <v>#REF!</v>
      </c>
      <c r="AB35" s="48" t="e">
        <f t="shared" si="18"/>
        <v>#REF!</v>
      </c>
      <c r="AD35" s="64"/>
      <c r="AE35" s="64"/>
      <c r="AF35" s="64"/>
      <c r="AG35" s="64"/>
      <c r="AH35" s="64"/>
    </row>
    <row r="36" spans="1:34" s="44" customFormat="1" ht="10.5">
      <c r="A36" s="57" t="s">
        <v>246</v>
      </c>
      <c r="B36" s="58" t="s">
        <v>263</v>
      </c>
      <c r="C36" s="60">
        <f t="shared" si="0"/>
        <v>28</v>
      </c>
      <c r="D36" s="46">
        <v>1.4</v>
      </c>
      <c r="E36" s="59">
        <f t="shared" si="2"/>
        <v>36.03</v>
      </c>
      <c r="F36" s="48">
        <v>0.0020833333333333333</v>
      </c>
      <c r="G36" s="69">
        <f t="shared" si="3"/>
        <v>0.04513888888888889</v>
      </c>
      <c r="H36" s="71">
        <f t="shared" si="4"/>
        <v>0.29513888888888873</v>
      </c>
      <c r="I36" s="71">
        <f t="shared" si="5"/>
        <v>0.37847222222222204</v>
      </c>
      <c r="J36" s="88">
        <f t="shared" si="6"/>
        <v>0.47222222222222204</v>
      </c>
      <c r="K36" s="88">
        <f t="shared" si="7"/>
        <v>0.5451388888888887</v>
      </c>
      <c r="L36" s="88">
        <f t="shared" si="8"/>
        <v>0.5937499999999998</v>
      </c>
      <c r="M36" s="88">
        <f t="shared" si="9"/>
        <v>0.6388888888888887</v>
      </c>
      <c r="N36" s="88">
        <f t="shared" si="10"/>
        <v>0.7326388888888887</v>
      </c>
      <c r="O36" s="57"/>
      <c r="P36" s="57" t="s">
        <v>207</v>
      </c>
      <c r="Q36" s="58" t="s">
        <v>81</v>
      </c>
      <c r="R36" s="60">
        <f t="shared" si="1"/>
        <v>28.2</v>
      </c>
      <c r="S36" s="46">
        <v>0.47</v>
      </c>
      <c r="T36" s="59" t="e">
        <f t="shared" si="11"/>
        <v>#REF!</v>
      </c>
      <c r="U36" s="48">
        <v>0.0006944444444444445</v>
      </c>
      <c r="V36" s="48" t="e">
        <f t="shared" si="12"/>
        <v>#REF!</v>
      </c>
      <c r="W36" s="48" t="e">
        <f t="shared" si="13"/>
        <v>#REF!</v>
      </c>
      <c r="X36" s="48" t="e">
        <f t="shared" si="14"/>
        <v>#REF!</v>
      </c>
      <c r="Y36" s="48" t="e">
        <f t="shared" si="15"/>
        <v>#REF!</v>
      </c>
      <c r="Z36" s="48" t="e">
        <f t="shared" si="16"/>
        <v>#REF!</v>
      </c>
      <c r="AA36" s="48" t="e">
        <f t="shared" si="17"/>
        <v>#REF!</v>
      </c>
      <c r="AB36" s="48" t="e">
        <f t="shared" si="18"/>
        <v>#REF!</v>
      </c>
      <c r="AD36" s="64"/>
      <c r="AE36" s="64"/>
      <c r="AF36" s="64"/>
      <c r="AG36" s="64"/>
      <c r="AH36" s="64"/>
    </row>
    <row r="37" spans="1:34" s="44" customFormat="1" ht="10.5">
      <c r="A37" s="57" t="s">
        <v>217</v>
      </c>
      <c r="B37" s="58" t="s">
        <v>81</v>
      </c>
      <c r="C37" s="60">
        <f t="shared" si="0"/>
        <v>60</v>
      </c>
      <c r="D37" s="46">
        <v>1</v>
      </c>
      <c r="E37" s="59">
        <f t="shared" si="2"/>
        <v>37.03</v>
      </c>
      <c r="F37" s="48">
        <v>0.0006944444444444445</v>
      </c>
      <c r="G37" s="69">
        <f t="shared" si="3"/>
        <v>0.04583333333333333</v>
      </c>
      <c r="H37" s="71">
        <f t="shared" si="4"/>
        <v>0.29583333333333317</v>
      </c>
      <c r="I37" s="71">
        <f t="shared" si="5"/>
        <v>0.3791666666666665</v>
      </c>
      <c r="J37" s="88">
        <f t="shared" si="6"/>
        <v>0.4729166666666665</v>
      </c>
      <c r="K37" s="88">
        <f t="shared" si="7"/>
        <v>0.5458333333333332</v>
      </c>
      <c r="L37" s="88">
        <f t="shared" si="8"/>
        <v>0.5944444444444442</v>
      </c>
      <c r="M37" s="88">
        <f t="shared" si="9"/>
        <v>0.6395833333333332</v>
      </c>
      <c r="N37" s="88">
        <f t="shared" si="10"/>
        <v>0.7333333333333332</v>
      </c>
      <c r="O37" s="57"/>
      <c r="P37" s="57" t="s">
        <v>206</v>
      </c>
      <c r="Q37" s="58" t="s">
        <v>31</v>
      </c>
      <c r="R37" s="60">
        <f t="shared" si="1"/>
        <v>37</v>
      </c>
      <c r="S37" s="46">
        <v>1.85</v>
      </c>
      <c r="T37" s="59" t="e">
        <f t="shared" si="11"/>
        <v>#REF!</v>
      </c>
      <c r="U37" s="48">
        <v>0.0020833333333333333</v>
      </c>
      <c r="V37" s="48" t="e">
        <f t="shared" si="12"/>
        <v>#REF!</v>
      </c>
      <c r="W37" s="48" t="e">
        <f t="shared" si="13"/>
        <v>#REF!</v>
      </c>
      <c r="X37" s="48" t="e">
        <f t="shared" si="14"/>
        <v>#REF!</v>
      </c>
      <c r="Y37" s="48" t="e">
        <f t="shared" si="15"/>
        <v>#REF!</v>
      </c>
      <c r="Z37" s="48" t="e">
        <f t="shared" si="16"/>
        <v>#REF!</v>
      </c>
      <c r="AA37" s="48" t="e">
        <f t="shared" si="17"/>
        <v>#REF!</v>
      </c>
      <c r="AB37" s="48" t="e">
        <f t="shared" si="18"/>
        <v>#REF!</v>
      </c>
      <c r="AD37" s="64"/>
      <c r="AE37" s="64"/>
      <c r="AF37" s="64"/>
      <c r="AG37" s="64"/>
      <c r="AH37" s="64"/>
    </row>
    <row r="38" spans="1:34" s="44" customFormat="1" ht="10.5">
      <c r="A38" s="57" t="s">
        <v>218</v>
      </c>
      <c r="B38" s="58" t="s">
        <v>81</v>
      </c>
      <c r="C38" s="60">
        <f t="shared" si="0"/>
        <v>35.99999999999999</v>
      </c>
      <c r="D38" s="46">
        <v>0.6</v>
      </c>
      <c r="E38" s="59">
        <f t="shared" si="2"/>
        <v>37.63</v>
      </c>
      <c r="F38" s="48">
        <v>0.0006944444444444445</v>
      </c>
      <c r="G38" s="69">
        <f t="shared" si="3"/>
        <v>0.04652777777777777</v>
      </c>
      <c r="H38" s="71">
        <f t="shared" si="4"/>
        <v>0.2965277777777776</v>
      </c>
      <c r="I38" s="71">
        <f t="shared" si="5"/>
        <v>0.3798611111111109</v>
      </c>
      <c r="J38" s="88">
        <f t="shared" si="6"/>
        <v>0.4736111111111109</v>
      </c>
      <c r="K38" s="88">
        <f t="shared" si="7"/>
        <v>0.5465277777777776</v>
      </c>
      <c r="L38" s="88">
        <f t="shared" si="8"/>
        <v>0.5951388888888887</v>
      </c>
      <c r="M38" s="88">
        <f t="shared" si="9"/>
        <v>0.6402777777777776</v>
      </c>
      <c r="N38" s="88">
        <f t="shared" si="10"/>
        <v>0.7340277777777776</v>
      </c>
      <c r="O38" s="57"/>
      <c r="P38" s="57" t="s">
        <v>205</v>
      </c>
      <c r="Q38" s="58" t="s">
        <v>31</v>
      </c>
      <c r="R38" s="60">
        <f t="shared" si="1"/>
        <v>39.300000000000004</v>
      </c>
      <c r="S38" s="46">
        <v>1.31</v>
      </c>
      <c r="T38" s="59" t="e">
        <f t="shared" si="11"/>
        <v>#REF!</v>
      </c>
      <c r="U38" s="48">
        <v>0.001388888888888889</v>
      </c>
      <c r="V38" s="48" t="e">
        <f t="shared" si="12"/>
        <v>#REF!</v>
      </c>
      <c r="W38" s="48" t="e">
        <f t="shared" si="13"/>
        <v>#REF!</v>
      </c>
      <c r="X38" s="48" t="e">
        <f t="shared" si="14"/>
        <v>#REF!</v>
      </c>
      <c r="Y38" s="48" t="e">
        <f t="shared" si="15"/>
        <v>#REF!</v>
      </c>
      <c r="Z38" s="48" t="e">
        <f t="shared" si="16"/>
        <v>#REF!</v>
      </c>
      <c r="AA38" s="48" t="e">
        <f t="shared" si="17"/>
        <v>#REF!</v>
      </c>
      <c r="AB38" s="48" t="e">
        <f t="shared" si="18"/>
        <v>#REF!</v>
      </c>
      <c r="AD38" s="64"/>
      <c r="AE38" s="64"/>
      <c r="AF38" s="64"/>
      <c r="AG38" s="64"/>
      <c r="AH38" s="64"/>
    </row>
    <row r="39" spans="1:34" s="44" customFormat="1" ht="10.5">
      <c r="A39" s="57" t="s">
        <v>250</v>
      </c>
      <c r="B39" s="58" t="s">
        <v>31</v>
      </c>
      <c r="C39" s="60">
        <f t="shared" si="0"/>
        <v>42</v>
      </c>
      <c r="D39" s="46">
        <v>2.1</v>
      </c>
      <c r="E39" s="59">
        <f t="shared" si="2"/>
        <v>39.730000000000004</v>
      </c>
      <c r="F39" s="48">
        <v>0.0020833333333333333</v>
      </c>
      <c r="G39" s="69">
        <f t="shared" si="3"/>
        <v>0.048611111111111105</v>
      </c>
      <c r="H39" s="71">
        <f t="shared" si="4"/>
        <v>0.29861111111111094</v>
      </c>
      <c r="I39" s="71">
        <f t="shared" si="5"/>
        <v>0.38194444444444425</v>
      </c>
      <c r="J39" s="88">
        <f t="shared" si="6"/>
        <v>0.47569444444444425</v>
      </c>
      <c r="K39" s="88">
        <f t="shared" si="7"/>
        <v>0.5486111111111109</v>
      </c>
      <c r="L39" s="88">
        <f t="shared" si="8"/>
        <v>0.597222222222222</v>
      </c>
      <c r="M39" s="88">
        <f t="shared" si="9"/>
        <v>0.6423611111111109</v>
      </c>
      <c r="N39" s="88">
        <f t="shared" si="10"/>
        <v>0.7361111111111109</v>
      </c>
      <c r="O39" s="57"/>
      <c r="P39" s="57" t="s">
        <v>203</v>
      </c>
      <c r="Q39" s="58" t="s">
        <v>31</v>
      </c>
      <c r="R39" s="60">
        <f t="shared" si="1"/>
        <v>28.499999999999996</v>
      </c>
      <c r="S39" s="46">
        <v>0.95</v>
      </c>
      <c r="T39" s="59" t="e">
        <f>S39+#REF!</f>
        <v>#REF!</v>
      </c>
      <c r="U39" s="48">
        <v>0.001388888888888889</v>
      </c>
      <c r="V39" s="48" t="e">
        <f>#REF!+U39</f>
        <v>#REF!</v>
      </c>
      <c r="W39" s="48" t="e">
        <f>#REF!+U39</f>
        <v>#REF!</v>
      </c>
      <c r="X39" s="48" t="e">
        <f>#REF!+U39</f>
        <v>#REF!</v>
      </c>
      <c r="Y39" s="48" t="e">
        <f>#REF!+U39</f>
        <v>#REF!</v>
      </c>
      <c r="Z39" s="48" t="e">
        <f>#REF!+U39</f>
        <v>#REF!</v>
      </c>
      <c r="AA39" s="48" t="e">
        <f>#REF!+U39</f>
        <v>#REF!</v>
      </c>
      <c r="AB39" s="48" t="e">
        <f>#REF!+U39</f>
        <v>#REF!</v>
      </c>
      <c r="AD39" s="64"/>
      <c r="AE39" s="64"/>
      <c r="AF39" s="64"/>
      <c r="AG39" s="64"/>
      <c r="AH39" s="64"/>
    </row>
    <row r="40" spans="1:34" s="44" customFormat="1" ht="10.5">
      <c r="A40" s="57" t="s">
        <v>253</v>
      </c>
      <c r="B40" s="58" t="s">
        <v>32</v>
      </c>
      <c r="C40" s="60">
        <f t="shared" si="0"/>
        <v>30</v>
      </c>
      <c r="D40" s="46">
        <v>1</v>
      </c>
      <c r="E40" s="59">
        <f t="shared" si="2"/>
        <v>40.730000000000004</v>
      </c>
      <c r="F40" s="48">
        <v>0.001388888888888889</v>
      </c>
      <c r="G40" s="69">
        <f t="shared" si="3"/>
        <v>0.049999999999999996</v>
      </c>
      <c r="H40" s="71">
        <f t="shared" si="4"/>
        <v>0.2999999999999998</v>
      </c>
      <c r="I40" s="71">
        <f t="shared" si="5"/>
        <v>0.38333333333333314</v>
      </c>
      <c r="J40" s="88">
        <f t="shared" si="6"/>
        <v>0.47708333333333314</v>
      </c>
      <c r="K40" s="88">
        <f t="shared" si="7"/>
        <v>0.5499999999999998</v>
      </c>
      <c r="L40" s="88">
        <f t="shared" si="8"/>
        <v>0.5986111111111109</v>
      </c>
      <c r="M40" s="88">
        <f t="shared" si="9"/>
        <v>0.6437499999999998</v>
      </c>
      <c r="N40" s="88">
        <f t="shared" si="10"/>
        <v>0.7374999999999998</v>
      </c>
      <c r="O40" s="57"/>
      <c r="P40" s="57" t="s">
        <v>202</v>
      </c>
      <c r="Q40" s="58" t="s">
        <v>31</v>
      </c>
      <c r="R40" s="60">
        <f t="shared" si="1"/>
        <v>24.899999999999995</v>
      </c>
      <c r="S40" s="46">
        <v>0.83</v>
      </c>
      <c r="T40" s="59" t="e">
        <f t="shared" si="11"/>
        <v>#REF!</v>
      </c>
      <c r="U40" s="48">
        <v>0.001388888888888889</v>
      </c>
      <c r="V40" s="48" t="e">
        <f t="shared" si="12"/>
        <v>#REF!</v>
      </c>
      <c r="W40" s="48" t="e">
        <f t="shared" si="13"/>
        <v>#REF!</v>
      </c>
      <c r="X40" s="48" t="e">
        <f t="shared" si="14"/>
        <v>#REF!</v>
      </c>
      <c r="Y40" s="48" t="e">
        <f t="shared" si="15"/>
        <v>#REF!</v>
      </c>
      <c r="Z40" s="48" t="e">
        <f t="shared" si="16"/>
        <v>#REF!</v>
      </c>
      <c r="AA40" s="48" t="e">
        <f t="shared" si="17"/>
        <v>#REF!</v>
      </c>
      <c r="AB40" s="48" t="e">
        <f t="shared" si="18"/>
        <v>#REF!</v>
      </c>
      <c r="AD40" s="64"/>
      <c r="AE40" s="64"/>
      <c r="AF40" s="64"/>
      <c r="AG40" s="64"/>
      <c r="AH40" s="64"/>
    </row>
    <row r="41" spans="1:34" s="44" customFormat="1" ht="10.5">
      <c r="A41" s="57" t="s">
        <v>251</v>
      </c>
      <c r="B41" s="58" t="s">
        <v>32</v>
      </c>
      <c r="C41" s="60">
        <f t="shared" si="0"/>
        <v>30</v>
      </c>
      <c r="D41" s="46">
        <v>1</v>
      </c>
      <c r="E41" s="59">
        <f t="shared" si="2"/>
        <v>41.730000000000004</v>
      </c>
      <c r="F41" s="48">
        <v>0.001388888888888889</v>
      </c>
      <c r="G41" s="69">
        <f t="shared" si="3"/>
        <v>0.05138888888888889</v>
      </c>
      <c r="H41" s="71">
        <f t="shared" si="4"/>
        <v>0.3013888888888887</v>
      </c>
      <c r="I41" s="71">
        <f t="shared" si="5"/>
        <v>0.384722222222222</v>
      </c>
      <c r="J41" s="88">
        <f t="shared" si="6"/>
        <v>0.478472222222222</v>
      </c>
      <c r="K41" s="88">
        <f t="shared" si="7"/>
        <v>0.5513888888888887</v>
      </c>
      <c r="L41" s="88">
        <f t="shared" si="8"/>
        <v>0.5999999999999998</v>
      </c>
      <c r="M41" s="88">
        <f t="shared" si="9"/>
        <v>0.6451388888888887</v>
      </c>
      <c r="N41" s="88">
        <f t="shared" si="10"/>
        <v>0.7388888888888887</v>
      </c>
      <c r="O41" s="57"/>
      <c r="P41" s="57" t="s">
        <v>193</v>
      </c>
      <c r="Q41" s="58" t="s">
        <v>31</v>
      </c>
      <c r="R41" s="60">
        <f t="shared" si="1"/>
        <v>32</v>
      </c>
      <c r="S41" s="46">
        <v>1.6</v>
      </c>
      <c r="T41" s="59" t="e">
        <f t="shared" si="11"/>
        <v>#REF!</v>
      </c>
      <c r="U41" s="48">
        <v>0.0020833333333333333</v>
      </c>
      <c r="V41" s="48" t="e">
        <f t="shared" si="12"/>
        <v>#REF!</v>
      </c>
      <c r="W41" s="48" t="e">
        <f t="shared" si="13"/>
        <v>#REF!</v>
      </c>
      <c r="X41" s="48" t="e">
        <f t="shared" si="14"/>
        <v>#REF!</v>
      </c>
      <c r="Y41" s="48" t="e">
        <f t="shared" si="15"/>
        <v>#REF!</v>
      </c>
      <c r="Z41" s="48" t="e">
        <f t="shared" si="16"/>
        <v>#REF!</v>
      </c>
      <c r="AA41" s="48" t="e">
        <f t="shared" si="17"/>
        <v>#REF!</v>
      </c>
      <c r="AB41" s="48" t="e">
        <f t="shared" si="18"/>
        <v>#REF!</v>
      </c>
      <c r="AD41" s="64"/>
      <c r="AE41" s="64"/>
      <c r="AF41" s="64"/>
      <c r="AG41" s="64"/>
      <c r="AH41" s="64"/>
    </row>
    <row r="42" spans="1:34" s="44" customFormat="1" ht="10.5">
      <c r="A42" s="57" t="s">
        <v>252</v>
      </c>
      <c r="B42" s="58" t="s">
        <v>32</v>
      </c>
      <c r="C42" s="60">
        <f t="shared" si="0"/>
        <v>33</v>
      </c>
      <c r="D42" s="46">
        <v>1.1</v>
      </c>
      <c r="E42" s="59">
        <f t="shared" si="2"/>
        <v>42.830000000000005</v>
      </c>
      <c r="F42" s="48">
        <v>0.001388888888888889</v>
      </c>
      <c r="G42" s="69">
        <f t="shared" si="3"/>
        <v>0.05277777777777778</v>
      </c>
      <c r="H42" s="71">
        <f t="shared" si="4"/>
        <v>0.3027777777777776</v>
      </c>
      <c r="I42" s="71">
        <f t="shared" si="5"/>
        <v>0.3861111111111109</v>
      </c>
      <c r="J42" s="88">
        <f t="shared" si="6"/>
        <v>0.4798611111111109</v>
      </c>
      <c r="K42" s="88">
        <f t="shared" si="7"/>
        <v>0.5527777777777776</v>
      </c>
      <c r="L42" s="88">
        <f t="shared" si="8"/>
        <v>0.6013888888888886</v>
      </c>
      <c r="M42" s="88">
        <f t="shared" si="9"/>
        <v>0.6465277777777776</v>
      </c>
      <c r="N42" s="88">
        <f t="shared" si="10"/>
        <v>0.7402777777777776</v>
      </c>
      <c r="O42" s="57"/>
      <c r="P42" s="57" t="s">
        <v>195</v>
      </c>
      <c r="Q42" s="58" t="s">
        <v>31</v>
      </c>
      <c r="R42" s="60">
        <f t="shared" si="1"/>
        <v>35.99999999999999</v>
      </c>
      <c r="S42" s="46">
        <v>2.4</v>
      </c>
      <c r="T42" s="59" t="e">
        <f t="shared" si="11"/>
        <v>#REF!</v>
      </c>
      <c r="U42" s="48">
        <v>0.002777777777777778</v>
      </c>
      <c r="V42" s="48" t="e">
        <f t="shared" si="12"/>
        <v>#REF!</v>
      </c>
      <c r="W42" s="48" t="e">
        <f t="shared" si="13"/>
        <v>#REF!</v>
      </c>
      <c r="X42" s="48" t="e">
        <f t="shared" si="14"/>
        <v>#REF!</v>
      </c>
      <c r="Y42" s="48" t="e">
        <f t="shared" si="15"/>
        <v>#REF!</v>
      </c>
      <c r="Z42" s="48" t="e">
        <f t="shared" si="16"/>
        <v>#REF!</v>
      </c>
      <c r="AA42" s="48" t="e">
        <f t="shared" si="17"/>
        <v>#REF!</v>
      </c>
      <c r="AB42" s="48" t="e">
        <f t="shared" si="18"/>
        <v>#REF!</v>
      </c>
      <c r="AD42" s="64"/>
      <c r="AE42" s="64"/>
      <c r="AF42" s="64"/>
      <c r="AG42" s="64"/>
      <c r="AH42" s="64"/>
    </row>
    <row r="43" spans="1:34" s="44" customFormat="1" ht="10.5">
      <c r="A43" s="57" t="s">
        <v>219</v>
      </c>
      <c r="B43" s="58" t="s">
        <v>32</v>
      </c>
      <c r="C43" s="60">
        <f t="shared" si="0"/>
        <v>48</v>
      </c>
      <c r="D43" s="46">
        <v>1.6</v>
      </c>
      <c r="E43" s="59">
        <f t="shared" si="2"/>
        <v>44.43000000000001</v>
      </c>
      <c r="F43" s="48">
        <v>0.001388888888888889</v>
      </c>
      <c r="G43" s="69">
        <f t="shared" si="3"/>
        <v>0.05416666666666667</v>
      </c>
      <c r="H43" s="71">
        <f t="shared" si="4"/>
        <v>0.3041666666666665</v>
      </c>
      <c r="I43" s="71">
        <f t="shared" si="5"/>
        <v>0.3874999999999998</v>
      </c>
      <c r="J43" s="88">
        <f t="shared" si="6"/>
        <v>0.4812499999999998</v>
      </c>
      <c r="K43" s="88">
        <f t="shared" si="7"/>
        <v>0.5541666666666665</v>
      </c>
      <c r="L43" s="88">
        <f t="shared" si="8"/>
        <v>0.6027777777777775</v>
      </c>
      <c r="M43" s="88">
        <f t="shared" si="9"/>
        <v>0.6479166666666665</v>
      </c>
      <c r="N43" s="88">
        <f t="shared" si="10"/>
        <v>0.7416666666666665</v>
      </c>
      <c r="O43" s="57"/>
      <c r="P43" s="57" t="s">
        <v>196</v>
      </c>
      <c r="Q43" s="58" t="s">
        <v>31</v>
      </c>
      <c r="R43" s="60">
        <f t="shared" si="1"/>
        <v>20.999999999999996</v>
      </c>
      <c r="S43" s="46">
        <v>0.7</v>
      </c>
      <c r="T43" s="59" t="e">
        <f t="shared" si="11"/>
        <v>#REF!</v>
      </c>
      <c r="U43" s="48">
        <v>0.001388888888888889</v>
      </c>
      <c r="V43" s="48" t="e">
        <f t="shared" si="12"/>
        <v>#REF!</v>
      </c>
      <c r="W43" s="48" t="e">
        <f t="shared" si="13"/>
        <v>#REF!</v>
      </c>
      <c r="X43" s="48" t="e">
        <f t="shared" si="14"/>
        <v>#REF!</v>
      </c>
      <c r="Y43" s="48" t="e">
        <f t="shared" si="15"/>
        <v>#REF!</v>
      </c>
      <c r="Z43" s="48" t="e">
        <f t="shared" si="16"/>
        <v>#REF!</v>
      </c>
      <c r="AA43" s="48" t="e">
        <f t="shared" si="17"/>
        <v>#REF!</v>
      </c>
      <c r="AB43" s="48" t="e">
        <f t="shared" si="18"/>
        <v>#REF!</v>
      </c>
      <c r="AD43" s="64"/>
      <c r="AE43" s="64"/>
      <c r="AF43" s="64"/>
      <c r="AG43" s="64"/>
      <c r="AH43" s="64"/>
    </row>
    <row r="44" spans="1:34" s="44" customFormat="1" ht="10.5">
      <c r="A44" s="57" t="s">
        <v>254</v>
      </c>
      <c r="B44" s="58" t="s">
        <v>32</v>
      </c>
      <c r="C44" s="60">
        <f t="shared" si="0"/>
        <v>33</v>
      </c>
      <c r="D44" s="46">
        <v>1.1</v>
      </c>
      <c r="E44" s="59">
        <f t="shared" si="2"/>
        <v>45.53000000000001</v>
      </c>
      <c r="F44" s="48">
        <v>0.001388888888888889</v>
      </c>
      <c r="G44" s="69">
        <f t="shared" si="3"/>
        <v>0.05555555555555556</v>
      </c>
      <c r="H44" s="71">
        <f t="shared" si="4"/>
        <v>0.30555555555555536</v>
      </c>
      <c r="I44" s="71">
        <f t="shared" si="5"/>
        <v>0.3888888888888887</v>
      </c>
      <c r="J44" s="88">
        <f t="shared" si="6"/>
        <v>0.4826388888888887</v>
      </c>
      <c r="K44" s="88">
        <f t="shared" si="7"/>
        <v>0.5555555555555554</v>
      </c>
      <c r="L44" s="88">
        <f t="shared" si="8"/>
        <v>0.6041666666666664</v>
      </c>
      <c r="M44" s="88">
        <f t="shared" si="9"/>
        <v>0.6493055555555554</v>
      </c>
      <c r="N44" s="88">
        <f t="shared" si="10"/>
        <v>0.7430555555555554</v>
      </c>
      <c r="O44" s="57"/>
      <c r="P44" s="57" t="s">
        <v>194</v>
      </c>
      <c r="Q44" s="58" t="s">
        <v>31</v>
      </c>
      <c r="R44" s="60">
        <f t="shared" si="1"/>
        <v>31.5</v>
      </c>
      <c r="S44" s="46">
        <v>2.1</v>
      </c>
      <c r="T44" s="59" t="e">
        <f t="shared" si="11"/>
        <v>#REF!</v>
      </c>
      <c r="U44" s="48">
        <v>0.002777777777777778</v>
      </c>
      <c r="V44" s="48" t="e">
        <f t="shared" si="12"/>
        <v>#REF!</v>
      </c>
      <c r="W44" s="48" t="e">
        <f t="shared" si="13"/>
        <v>#REF!</v>
      </c>
      <c r="X44" s="48" t="e">
        <f t="shared" si="14"/>
        <v>#REF!</v>
      </c>
      <c r="Y44" s="48" t="e">
        <f t="shared" si="15"/>
        <v>#REF!</v>
      </c>
      <c r="Z44" s="48" t="e">
        <f t="shared" si="16"/>
        <v>#REF!</v>
      </c>
      <c r="AA44" s="48" t="e">
        <f t="shared" si="17"/>
        <v>#REF!</v>
      </c>
      <c r="AB44" s="48" t="e">
        <f t="shared" si="18"/>
        <v>#REF!</v>
      </c>
      <c r="AD44" s="64"/>
      <c r="AE44" s="64"/>
      <c r="AF44" s="64"/>
      <c r="AG44" s="64"/>
      <c r="AH44" s="64"/>
    </row>
    <row r="45" spans="1:34" s="44" customFormat="1" ht="10.5">
      <c r="A45" s="57" t="s">
        <v>255</v>
      </c>
      <c r="B45" s="58" t="s">
        <v>32</v>
      </c>
      <c r="C45" s="60">
        <f t="shared" si="0"/>
        <v>38</v>
      </c>
      <c r="D45" s="46">
        <v>1.9</v>
      </c>
      <c r="E45" s="59">
        <f t="shared" si="2"/>
        <v>47.43000000000001</v>
      </c>
      <c r="F45" s="48">
        <v>0.0020833333333333333</v>
      </c>
      <c r="G45" s="69">
        <f t="shared" si="3"/>
        <v>0.05763888888888889</v>
      </c>
      <c r="H45" s="71">
        <f t="shared" si="4"/>
        <v>0.3076388888888887</v>
      </c>
      <c r="I45" s="71">
        <f t="shared" si="5"/>
        <v>0.390972222222222</v>
      </c>
      <c r="J45" s="88">
        <f t="shared" si="6"/>
        <v>0.484722222222222</v>
      </c>
      <c r="K45" s="88">
        <f t="shared" si="7"/>
        <v>0.5576388888888887</v>
      </c>
      <c r="L45" s="88">
        <f t="shared" si="8"/>
        <v>0.6062499999999997</v>
      </c>
      <c r="M45" s="88">
        <f t="shared" si="9"/>
        <v>0.6513888888888887</v>
      </c>
      <c r="N45" s="88">
        <f t="shared" si="10"/>
        <v>0.7451388888888887</v>
      </c>
      <c r="O45" s="57"/>
      <c r="P45" s="57"/>
      <c r="Q45" s="58"/>
      <c r="R45" s="60"/>
      <c r="S45" s="46"/>
      <c r="T45" s="59"/>
      <c r="U45" s="48"/>
      <c r="V45" s="48"/>
      <c r="W45" s="48"/>
      <c r="X45" s="48"/>
      <c r="Y45" s="48"/>
      <c r="Z45" s="48"/>
      <c r="AA45" s="48"/>
      <c r="AB45" s="48"/>
      <c r="AD45" s="64"/>
      <c r="AE45" s="64"/>
      <c r="AF45" s="64"/>
      <c r="AG45" s="64"/>
      <c r="AH45" s="64"/>
    </row>
    <row r="46" spans="1:34" s="44" customFormat="1" ht="10.5">
      <c r="A46" s="57" t="s">
        <v>256</v>
      </c>
      <c r="B46" s="58" t="s">
        <v>32</v>
      </c>
      <c r="C46" s="60">
        <f t="shared" si="0"/>
        <v>24</v>
      </c>
      <c r="D46" s="46">
        <v>0.8</v>
      </c>
      <c r="E46" s="59">
        <f t="shared" si="2"/>
        <v>48.230000000000004</v>
      </c>
      <c r="F46" s="48">
        <v>0.001388888888888889</v>
      </c>
      <c r="G46" s="69">
        <f t="shared" si="3"/>
        <v>0.05902777777777778</v>
      </c>
      <c r="H46" s="71">
        <f t="shared" si="4"/>
        <v>0.30902777777777757</v>
      </c>
      <c r="I46" s="71">
        <f t="shared" si="5"/>
        <v>0.3923611111111109</v>
      </c>
      <c r="J46" s="88">
        <f t="shared" si="6"/>
        <v>0.4861111111111109</v>
      </c>
      <c r="K46" s="88">
        <f t="shared" si="7"/>
        <v>0.5590277777777776</v>
      </c>
      <c r="L46" s="88">
        <f t="shared" si="8"/>
        <v>0.6076388888888886</v>
      </c>
      <c r="M46" s="88">
        <f t="shared" si="9"/>
        <v>0.6527777777777776</v>
      </c>
      <c r="N46" s="88">
        <f t="shared" si="10"/>
        <v>0.7465277777777776</v>
      </c>
      <c r="O46" s="57"/>
      <c r="P46" s="57"/>
      <c r="Q46" s="58"/>
      <c r="R46" s="60"/>
      <c r="S46" s="46"/>
      <c r="T46" s="59"/>
      <c r="U46" s="48"/>
      <c r="V46" s="48"/>
      <c r="W46" s="48"/>
      <c r="X46" s="48"/>
      <c r="Y46" s="48"/>
      <c r="Z46" s="48"/>
      <c r="AA46" s="48"/>
      <c r="AB46" s="48"/>
      <c r="AD46" s="64"/>
      <c r="AE46" s="64"/>
      <c r="AF46" s="64"/>
      <c r="AG46" s="64"/>
      <c r="AH46" s="64"/>
    </row>
    <row r="47" spans="1:34" s="44" customFormat="1" ht="10.5">
      <c r="A47" s="57" t="s">
        <v>257</v>
      </c>
      <c r="B47" s="58" t="s">
        <v>32</v>
      </c>
      <c r="C47" s="60">
        <f t="shared" si="0"/>
        <v>30</v>
      </c>
      <c r="D47" s="46">
        <v>1</v>
      </c>
      <c r="E47" s="59">
        <f t="shared" si="2"/>
        <v>49.230000000000004</v>
      </c>
      <c r="F47" s="48">
        <v>0.001388888888888889</v>
      </c>
      <c r="G47" s="69">
        <f t="shared" si="3"/>
        <v>0.060416666666666674</v>
      </c>
      <c r="H47" s="71">
        <f t="shared" si="4"/>
        <v>0.31041666666666645</v>
      </c>
      <c r="I47" s="71">
        <f t="shared" si="5"/>
        <v>0.39374999999999977</v>
      </c>
      <c r="J47" s="88">
        <f t="shared" si="6"/>
        <v>0.48749999999999977</v>
      </c>
      <c r="K47" s="88">
        <f t="shared" si="7"/>
        <v>0.5604166666666665</v>
      </c>
      <c r="L47" s="88">
        <f t="shared" si="8"/>
        <v>0.6090277777777775</v>
      </c>
      <c r="M47" s="88">
        <f t="shared" si="9"/>
        <v>0.6541666666666665</v>
      </c>
      <c r="N47" s="88">
        <f t="shared" si="10"/>
        <v>0.7479166666666665</v>
      </c>
      <c r="O47" s="57"/>
      <c r="P47" s="57" t="s">
        <v>192</v>
      </c>
      <c r="Q47" s="58" t="s">
        <v>31</v>
      </c>
      <c r="R47" s="60">
        <f t="shared" si="1"/>
        <v>39</v>
      </c>
      <c r="S47" s="46">
        <v>1.3</v>
      </c>
      <c r="T47" s="59" t="e">
        <f>S47+T44</f>
        <v>#REF!</v>
      </c>
      <c r="U47" s="48">
        <v>0.001388888888888889</v>
      </c>
      <c r="V47" s="48" t="e">
        <f>V44+U47</f>
        <v>#REF!</v>
      </c>
      <c r="W47" s="48" t="e">
        <f>W44+U47</f>
        <v>#REF!</v>
      </c>
      <c r="X47" s="48" t="e">
        <f>X44+U47</f>
        <v>#REF!</v>
      </c>
      <c r="Y47" s="48" t="e">
        <f>Y44+U47</f>
        <v>#REF!</v>
      </c>
      <c r="Z47" s="48" t="e">
        <f>Z44+U47</f>
        <v>#REF!</v>
      </c>
      <c r="AA47" s="48" t="e">
        <f>AA44+U47</f>
        <v>#REF!</v>
      </c>
      <c r="AB47" s="48" t="e">
        <f>AB44+U47</f>
        <v>#REF!</v>
      </c>
      <c r="AD47" s="64"/>
      <c r="AE47" s="64"/>
      <c r="AF47" s="64"/>
      <c r="AG47" s="64"/>
      <c r="AH47" s="64"/>
    </row>
    <row r="48" spans="1:34" s="44" customFormat="1" ht="10.5">
      <c r="A48" s="57" t="s">
        <v>258</v>
      </c>
      <c r="B48" s="58" t="s">
        <v>32</v>
      </c>
      <c r="C48" s="60">
        <f t="shared" si="0"/>
        <v>24</v>
      </c>
      <c r="D48" s="46">
        <v>0.8</v>
      </c>
      <c r="E48" s="59">
        <f t="shared" si="2"/>
        <v>50.03</v>
      </c>
      <c r="F48" s="48">
        <v>0.001388888888888889</v>
      </c>
      <c r="G48" s="69">
        <f t="shared" si="3"/>
        <v>0.061805555555555565</v>
      </c>
      <c r="H48" s="71">
        <f t="shared" si="4"/>
        <v>0.31180555555555534</v>
      </c>
      <c r="I48" s="71">
        <f t="shared" si="5"/>
        <v>0.39513888888888865</v>
      </c>
      <c r="J48" s="88">
        <f t="shared" si="6"/>
        <v>0.48888888888888865</v>
      </c>
      <c r="K48" s="88">
        <f t="shared" si="7"/>
        <v>0.5618055555555553</v>
      </c>
      <c r="L48" s="88">
        <f t="shared" si="8"/>
        <v>0.6104166666666664</v>
      </c>
      <c r="M48" s="88">
        <f t="shared" si="9"/>
        <v>0.6555555555555553</v>
      </c>
      <c r="N48" s="88">
        <f t="shared" si="10"/>
        <v>0.7493055555555553</v>
      </c>
      <c r="O48" s="57"/>
      <c r="P48" s="57" t="s">
        <v>191</v>
      </c>
      <c r="Q48" s="58" t="s">
        <v>31</v>
      </c>
      <c r="R48" s="60">
        <f t="shared" si="1"/>
        <v>30</v>
      </c>
      <c r="S48" s="46">
        <v>1.5</v>
      </c>
      <c r="T48" s="59" t="e">
        <f t="shared" si="11"/>
        <v>#REF!</v>
      </c>
      <c r="U48" s="48">
        <v>0.0020833333333333333</v>
      </c>
      <c r="V48" s="48" t="e">
        <f t="shared" si="12"/>
        <v>#REF!</v>
      </c>
      <c r="W48" s="48" t="e">
        <f t="shared" si="13"/>
        <v>#REF!</v>
      </c>
      <c r="X48" s="48" t="e">
        <f t="shared" si="14"/>
        <v>#REF!</v>
      </c>
      <c r="Y48" s="48" t="e">
        <f t="shared" si="15"/>
        <v>#REF!</v>
      </c>
      <c r="Z48" s="48" t="e">
        <f t="shared" si="16"/>
        <v>#REF!</v>
      </c>
      <c r="AA48" s="48" t="e">
        <f t="shared" si="17"/>
        <v>#REF!</v>
      </c>
      <c r="AB48" s="48" t="e">
        <f t="shared" si="18"/>
        <v>#REF!</v>
      </c>
      <c r="AD48" s="64"/>
      <c r="AE48" s="64"/>
      <c r="AF48" s="64"/>
      <c r="AG48" s="64"/>
      <c r="AH48" s="64"/>
    </row>
    <row r="49" spans="1:34" s="44" customFormat="1" ht="10.5">
      <c r="A49" s="57" t="s">
        <v>259</v>
      </c>
      <c r="B49" s="58" t="s">
        <v>32</v>
      </c>
      <c r="C49" s="60">
        <f t="shared" si="0"/>
        <v>33</v>
      </c>
      <c r="D49" s="46">
        <v>1.1</v>
      </c>
      <c r="E49" s="59">
        <f t="shared" si="2"/>
        <v>51.13</v>
      </c>
      <c r="F49" s="48">
        <v>0.001388888888888889</v>
      </c>
      <c r="G49" s="69">
        <f t="shared" si="3"/>
        <v>0.06319444444444446</v>
      </c>
      <c r="H49" s="71">
        <f t="shared" si="4"/>
        <v>0.3131944444444442</v>
      </c>
      <c r="I49" s="71">
        <f t="shared" si="5"/>
        <v>0.39652777777777753</v>
      </c>
      <c r="J49" s="88">
        <f t="shared" si="6"/>
        <v>0.49027777777777753</v>
      </c>
      <c r="K49" s="88">
        <f t="shared" si="7"/>
        <v>0.5631944444444442</v>
      </c>
      <c r="L49" s="88">
        <f t="shared" si="8"/>
        <v>0.6118055555555553</v>
      </c>
      <c r="M49" s="88">
        <f t="shared" si="9"/>
        <v>0.6569444444444442</v>
      </c>
      <c r="N49" s="88">
        <f t="shared" si="10"/>
        <v>0.7506944444444442</v>
      </c>
      <c r="O49" s="57"/>
      <c r="P49" s="57" t="s">
        <v>190</v>
      </c>
      <c r="Q49" s="58" t="s">
        <v>31</v>
      </c>
      <c r="R49" s="60">
        <f t="shared" si="1"/>
        <v>27</v>
      </c>
      <c r="S49" s="46">
        <v>0.9</v>
      </c>
      <c r="T49" s="59" t="e">
        <f t="shared" si="11"/>
        <v>#REF!</v>
      </c>
      <c r="U49" s="48">
        <v>0.001388888888888889</v>
      </c>
      <c r="V49" s="48" t="e">
        <f t="shared" si="12"/>
        <v>#REF!</v>
      </c>
      <c r="W49" s="48" t="e">
        <f t="shared" si="13"/>
        <v>#REF!</v>
      </c>
      <c r="X49" s="48" t="e">
        <f t="shared" si="14"/>
        <v>#REF!</v>
      </c>
      <c r="Y49" s="48" t="e">
        <f t="shared" si="15"/>
        <v>#REF!</v>
      </c>
      <c r="Z49" s="48" t="e">
        <f t="shared" si="16"/>
        <v>#REF!</v>
      </c>
      <c r="AA49" s="48" t="e">
        <f t="shared" si="17"/>
        <v>#REF!</v>
      </c>
      <c r="AB49" s="48" t="e">
        <f t="shared" si="18"/>
        <v>#REF!</v>
      </c>
      <c r="AD49" s="64"/>
      <c r="AE49" s="64"/>
      <c r="AF49" s="64"/>
      <c r="AG49" s="64"/>
      <c r="AH49" s="64"/>
    </row>
    <row r="50" spans="1:34" s="44" customFormat="1" ht="10.5">
      <c r="A50" s="57" t="s">
        <v>260</v>
      </c>
      <c r="B50" s="58" t="s">
        <v>32</v>
      </c>
      <c r="C50" s="60">
        <f t="shared" si="0"/>
        <v>33</v>
      </c>
      <c r="D50" s="46">
        <v>1.1</v>
      </c>
      <c r="E50" s="59">
        <f t="shared" si="2"/>
        <v>52.230000000000004</v>
      </c>
      <c r="F50" s="48">
        <v>0.001388888888888889</v>
      </c>
      <c r="G50" s="69">
        <f t="shared" si="3"/>
        <v>0.06458333333333334</v>
      </c>
      <c r="H50" s="71">
        <f t="shared" si="4"/>
        <v>0.3145833333333331</v>
      </c>
      <c r="I50" s="71">
        <f t="shared" si="5"/>
        <v>0.3979166666666664</v>
      </c>
      <c r="J50" s="88">
        <f t="shared" si="6"/>
        <v>0.4916666666666664</v>
      </c>
      <c r="K50" s="88">
        <f t="shared" si="7"/>
        <v>0.5645833333333331</v>
      </c>
      <c r="L50" s="88">
        <f t="shared" si="8"/>
        <v>0.6131944444444442</v>
      </c>
      <c r="M50" s="88">
        <f t="shared" si="9"/>
        <v>0.6583333333333331</v>
      </c>
      <c r="N50" s="88">
        <f t="shared" si="10"/>
        <v>0.7520833333333331</v>
      </c>
      <c r="O50" s="57"/>
      <c r="P50" s="57" t="s">
        <v>197</v>
      </c>
      <c r="Q50" s="58" t="s">
        <v>31</v>
      </c>
      <c r="R50" s="60">
        <f t="shared" si="1"/>
        <v>30</v>
      </c>
      <c r="S50" s="46">
        <v>1</v>
      </c>
      <c r="T50" s="59" t="e">
        <f t="shared" si="11"/>
        <v>#REF!</v>
      </c>
      <c r="U50" s="48">
        <v>0.001388888888888889</v>
      </c>
      <c r="V50" s="48" t="e">
        <f t="shared" si="12"/>
        <v>#REF!</v>
      </c>
      <c r="W50" s="48" t="e">
        <f t="shared" si="13"/>
        <v>#REF!</v>
      </c>
      <c r="X50" s="48" t="e">
        <f t="shared" si="14"/>
        <v>#REF!</v>
      </c>
      <c r="Y50" s="48" t="e">
        <f t="shared" si="15"/>
        <v>#REF!</v>
      </c>
      <c r="Z50" s="48" t="e">
        <f t="shared" si="16"/>
        <v>#REF!</v>
      </c>
      <c r="AA50" s="48" t="e">
        <f t="shared" si="17"/>
        <v>#REF!</v>
      </c>
      <c r="AB50" s="48" t="e">
        <f t="shared" si="18"/>
        <v>#REF!</v>
      </c>
      <c r="AD50" s="64"/>
      <c r="AE50" s="64"/>
      <c r="AF50" s="64"/>
      <c r="AG50" s="64"/>
      <c r="AH50" s="64"/>
    </row>
    <row r="51" spans="1:34" s="44" customFormat="1" ht="10.5">
      <c r="A51" s="57" t="s">
        <v>261</v>
      </c>
      <c r="B51" s="58" t="s">
        <v>81</v>
      </c>
      <c r="C51" s="60">
        <f t="shared" si="0"/>
        <v>15</v>
      </c>
      <c r="D51" s="46">
        <v>0.5</v>
      </c>
      <c r="E51" s="59">
        <f t="shared" si="2"/>
        <v>52.730000000000004</v>
      </c>
      <c r="F51" s="48">
        <v>0.001388888888888889</v>
      </c>
      <c r="G51" s="69">
        <f t="shared" si="3"/>
        <v>0.06597222222222222</v>
      </c>
      <c r="H51" s="71">
        <f t="shared" si="4"/>
        <v>0.315972222222222</v>
      </c>
      <c r="I51" s="71">
        <f t="shared" si="5"/>
        <v>0.3993055555555553</v>
      </c>
      <c r="J51" s="88">
        <f t="shared" si="6"/>
        <v>0.4930555555555553</v>
      </c>
      <c r="K51" s="88">
        <f t="shared" si="7"/>
        <v>0.565972222222222</v>
      </c>
      <c r="L51" s="88">
        <f t="shared" si="8"/>
        <v>0.614583333333333</v>
      </c>
      <c r="M51" s="88">
        <f t="shared" si="9"/>
        <v>0.659722222222222</v>
      </c>
      <c r="N51" s="88">
        <f t="shared" si="10"/>
        <v>0.753472222222222</v>
      </c>
      <c r="O51" s="57"/>
      <c r="P51" s="57" t="s">
        <v>198</v>
      </c>
      <c r="Q51" s="58" t="s">
        <v>31</v>
      </c>
      <c r="R51" s="60">
        <f t="shared" si="1"/>
        <v>30</v>
      </c>
      <c r="S51" s="46">
        <v>1.5</v>
      </c>
      <c r="T51" s="59" t="e">
        <f t="shared" si="11"/>
        <v>#REF!</v>
      </c>
      <c r="U51" s="48">
        <v>0.0020833333333333333</v>
      </c>
      <c r="V51" s="48" t="e">
        <f t="shared" si="12"/>
        <v>#REF!</v>
      </c>
      <c r="W51" s="48" t="e">
        <f t="shared" si="13"/>
        <v>#REF!</v>
      </c>
      <c r="X51" s="48" t="e">
        <f t="shared" si="14"/>
        <v>#REF!</v>
      </c>
      <c r="Y51" s="48" t="e">
        <f t="shared" si="15"/>
        <v>#REF!</v>
      </c>
      <c r="Z51" s="48" t="e">
        <f t="shared" si="16"/>
        <v>#REF!</v>
      </c>
      <c r="AA51" s="48" t="e">
        <f t="shared" si="17"/>
        <v>#REF!</v>
      </c>
      <c r="AB51" s="48" t="e">
        <f t="shared" si="18"/>
        <v>#REF!</v>
      </c>
      <c r="AD51" s="64"/>
      <c r="AE51" s="64"/>
      <c r="AF51" s="64"/>
      <c r="AG51" s="64"/>
      <c r="AH51" s="64"/>
    </row>
    <row r="52" spans="1:34" s="44" customFormat="1" ht="10.5">
      <c r="A52" s="57" t="s">
        <v>262</v>
      </c>
      <c r="B52" s="58" t="s">
        <v>81</v>
      </c>
      <c r="C52" s="60">
        <f t="shared" si="0"/>
        <v>20.999999999999996</v>
      </c>
      <c r="D52" s="46">
        <v>1.4</v>
      </c>
      <c r="E52" s="59">
        <f t="shared" si="2"/>
        <v>54.13</v>
      </c>
      <c r="F52" s="48">
        <v>0.002777777777777778</v>
      </c>
      <c r="G52" s="69">
        <f t="shared" si="3"/>
        <v>0.06875</v>
      </c>
      <c r="H52" s="71">
        <f t="shared" si="4"/>
        <v>0.31874999999999976</v>
      </c>
      <c r="I52" s="71">
        <f t="shared" si="5"/>
        <v>0.40208333333333307</v>
      </c>
      <c r="J52" s="88">
        <f t="shared" si="6"/>
        <v>0.49583333333333307</v>
      </c>
      <c r="K52" s="88">
        <f t="shared" si="7"/>
        <v>0.5687499999999998</v>
      </c>
      <c r="L52" s="88">
        <f t="shared" si="8"/>
        <v>0.6173611111111108</v>
      </c>
      <c r="M52" s="88">
        <f t="shared" si="9"/>
        <v>0.6624999999999998</v>
      </c>
      <c r="N52" s="88">
        <f t="shared" si="10"/>
        <v>0.7562499999999998</v>
      </c>
      <c r="O52" s="57"/>
      <c r="P52" s="57" t="s">
        <v>235</v>
      </c>
      <c r="Q52" s="58" t="s">
        <v>31</v>
      </c>
      <c r="R52" s="60">
        <f t="shared" si="1"/>
        <v>30</v>
      </c>
      <c r="S52" s="46">
        <v>1.5</v>
      </c>
      <c r="T52" s="59" t="e">
        <f t="shared" si="11"/>
        <v>#REF!</v>
      </c>
      <c r="U52" s="48">
        <v>0.0020833333333333333</v>
      </c>
      <c r="V52" s="48" t="e">
        <f t="shared" si="12"/>
        <v>#REF!</v>
      </c>
      <c r="W52" s="48" t="e">
        <f t="shared" si="13"/>
        <v>#REF!</v>
      </c>
      <c r="X52" s="48" t="e">
        <f t="shared" si="14"/>
        <v>#REF!</v>
      </c>
      <c r="Y52" s="48" t="e">
        <f t="shared" si="15"/>
        <v>#REF!</v>
      </c>
      <c r="Z52" s="48" t="e">
        <f t="shared" si="16"/>
        <v>#REF!</v>
      </c>
      <c r="AA52" s="48" t="e">
        <f t="shared" si="17"/>
        <v>#REF!</v>
      </c>
      <c r="AB52" s="48" t="e">
        <f t="shared" si="18"/>
        <v>#REF!</v>
      </c>
      <c r="AD52" s="64"/>
      <c r="AE52" s="64"/>
      <c r="AF52" s="64"/>
      <c r="AG52" s="64"/>
      <c r="AH52" s="64"/>
    </row>
    <row r="53" spans="1:34" s="44" customFormat="1" ht="10.5">
      <c r="A53" s="51"/>
      <c r="B53" s="52"/>
      <c r="C53" s="56"/>
      <c r="D53" s="47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1"/>
      <c r="P53" s="51"/>
      <c r="Q53" s="52"/>
      <c r="R53" s="56"/>
      <c r="S53" s="47"/>
      <c r="T53" s="54"/>
      <c r="U53" s="55"/>
      <c r="V53" s="55"/>
      <c r="W53" s="55"/>
      <c r="X53" s="55"/>
      <c r="Y53" s="55"/>
      <c r="Z53" s="55"/>
      <c r="AA53" s="55"/>
      <c r="AB53" s="55"/>
      <c r="AD53" s="64"/>
      <c r="AE53" s="64"/>
      <c r="AF53" s="64"/>
      <c r="AG53" s="64"/>
      <c r="AH53" s="64"/>
    </row>
    <row r="54" spans="1:29" s="64" customFormat="1" ht="10.5">
      <c r="A54" s="44" t="s">
        <v>34</v>
      </c>
      <c r="B54" s="63"/>
      <c r="C54" s="6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44"/>
    </row>
    <row r="55" spans="1:29" s="64" customFormat="1" ht="10.5">
      <c r="A55" s="44"/>
      <c r="B55" s="63"/>
      <c r="C55" s="6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s="64" customFormat="1" ht="10.5">
      <c r="A56" s="44" t="s">
        <v>0</v>
      </c>
      <c r="B56" s="63"/>
      <c r="C56" s="6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34" s="44" customFormat="1" ht="10.5">
      <c r="A57" s="44" t="s">
        <v>90</v>
      </c>
      <c r="B57" s="63"/>
      <c r="C57" s="63"/>
      <c r="AD57" s="64"/>
      <c r="AE57" s="64"/>
      <c r="AF57" s="64"/>
      <c r="AG57" s="64"/>
      <c r="AH57" s="64"/>
    </row>
    <row r="58" spans="1:34" s="44" customFormat="1" ht="10.5">
      <c r="A58" s="65" t="s">
        <v>171</v>
      </c>
      <c r="B58" s="63"/>
      <c r="C58" s="63"/>
      <c r="AD58" s="64"/>
      <c r="AE58" s="64"/>
      <c r="AF58" s="64"/>
      <c r="AG58" s="64"/>
      <c r="AH58" s="64"/>
    </row>
    <row r="59" spans="1:34" s="44" customFormat="1" ht="10.5">
      <c r="A59" s="44" t="s">
        <v>6</v>
      </c>
      <c r="B59" s="63"/>
      <c r="C59" s="63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D59" s="64"/>
      <c r="AE59" s="64"/>
      <c r="AF59" s="64"/>
      <c r="AG59" s="64"/>
      <c r="AH59" s="64"/>
    </row>
    <row r="60" spans="1:34" s="44" customFormat="1" ht="10.5">
      <c r="A60" s="44" t="s">
        <v>36</v>
      </c>
      <c r="B60" s="63"/>
      <c r="C60" s="63"/>
      <c r="O60" s="51"/>
      <c r="P60" s="51"/>
      <c r="Q60" s="52"/>
      <c r="R60" s="53"/>
      <c r="S60" s="47"/>
      <c r="T60" s="54"/>
      <c r="U60" s="55"/>
      <c r="V60" s="55"/>
      <c r="W60" s="55"/>
      <c r="X60" s="55"/>
      <c r="Y60" s="55"/>
      <c r="Z60" s="55"/>
      <c r="AA60" s="55"/>
      <c r="AB60" s="55"/>
      <c r="AD60" s="64"/>
      <c r="AE60" s="64"/>
      <c r="AF60" s="64"/>
      <c r="AG60" s="64"/>
      <c r="AH60" s="64"/>
    </row>
    <row r="61" spans="2:34" s="44" customFormat="1" ht="10.5">
      <c r="B61" s="63"/>
      <c r="C61" s="63"/>
      <c r="E61" s="66"/>
      <c r="F61" s="66"/>
      <c r="O61" s="51"/>
      <c r="P61" s="51"/>
      <c r="Q61" s="52"/>
      <c r="R61" s="56"/>
      <c r="S61" s="47"/>
      <c r="T61" s="54"/>
      <c r="U61" s="55"/>
      <c r="V61" s="55"/>
      <c r="W61" s="55"/>
      <c r="X61" s="55"/>
      <c r="Y61" s="55"/>
      <c r="Z61" s="55"/>
      <c r="AA61" s="55"/>
      <c r="AB61" s="55"/>
      <c r="AD61" s="64"/>
      <c r="AE61" s="64"/>
      <c r="AF61" s="64"/>
      <c r="AG61" s="64"/>
      <c r="AH61" s="64"/>
    </row>
    <row r="62" spans="1:34" s="44" customFormat="1" ht="10.5">
      <c r="A62" s="44" t="s">
        <v>264</v>
      </c>
      <c r="B62" s="63"/>
      <c r="C62" s="63"/>
      <c r="E62" s="66"/>
      <c r="F62" s="66"/>
      <c r="O62" s="51"/>
      <c r="P62" s="51"/>
      <c r="Q62" s="52"/>
      <c r="R62" s="56"/>
      <c r="S62" s="47"/>
      <c r="T62" s="54"/>
      <c r="U62" s="55"/>
      <c r="V62" s="55"/>
      <c r="W62" s="55"/>
      <c r="X62" s="55"/>
      <c r="Y62" s="55"/>
      <c r="Z62" s="55"/>
      <c r="AA62" s="55"/>
      <c r="AB62" s="55"/>
      <c r="AD62" s="64"/>
      <c r="AE62" s="64"/>
      <c r="AF62" s="64"/>
      <c r="AG62" s="64"/>
      <c r="AH62" s="64"/>
    </row>
    <row r="63" spans="1:29" s="64" customFormat="1" ht="10.5">
      <c r="A63" s="44" t="s">
        <v>265</v>
      </c>
      <c r="B63" s="63"/>
      <c r="C63" s="6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51"/>
      <c r="P63" s="51"/>
      <c r="Q63" s="52"/>
      <c r="R63" s="56"/>
      <c r="S63" s="47"/>
      <c r="T63" s="54"/>
      <c r="U63" s="55"/>
      <c r="V63" s="55"/>
      <c r="W63" s="55"/>
      <c r="X63" s="55"/>
      <c r="Y63" s="55"/>
      <c r="Z63" s="55"/>
      <c r="AA63" s="55"/>
      <c r="AB63" s="55"/>
      <c r="AC63" s="44"/>
    </row>
    <row r="64" spans="1:29" s="64" customFormat="1" ht="10.5">
      <c r="A64" s="44"/>
      <c r="B64" s="63"/>
      <c r="C64" s="6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51"/>
      <c r="P64" s="51"/>
      <c r="Q64" s="52"/>
      <c r="R64" s="56"/>
      <c r="S64" s="47"/>
      <c r="T64" s="54"/>
      <c r="U64" s="55"/>
      <c r="V64" s="55"/>
      <c r="W64" s="55"/>
      <c r="X64" s="55"/>
      <c r="Y64" s="55"/>
      <c r="Z64" s="55"/>
      <c r="AA64" s="55"/>
      <c r="AB64" s="55"/>
      <c r="AC64" s="44"/>
    </row>
  </sheetData>
  <sheetProtection/>
  <mergeCells count="13">
    <mergeCell ref="D4:E4"/>
    <mergeCell ref="B7:B9"/>
    <mergeCell ref="C7:C9"/>
    <mergeCell ref="D7:D9"/>
    <mergeCell ref="E7:E9"/>
    <mergeCell ref="F7:F9"/>
    <mergeCell ref="V7:V9"/>
    <mergeCell ref="G7:G9"/>
    <mergeCell ref="Q7:Q9"/>
    <mergeCell ref="R7:R9"/>
    <mergeCell ref="S7:S9"/>
    <mergeCell ref="T7:T9"/>
    <mergeCell ref="U7:U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40">
      <selection activeCell="I14" sqref="I14"/>
    </sheetView>
  </sheetViews>
  <sheetFormatPr defaultColWidth="9.140625" defaultRowHeight="12.75"/>
  <cols>
    <col min="1" max="1" width="34.28125" style="43" customWidth="1"/>
    <col min="2" max="3" width="5.7109375" style="67" customWidth="1"/>
    <col min="4" max="10" width="5.7109375" style="43" customWidth="1"/>
    <col min="11" max="13" width="6.7109375" style="43" customWidth="1"/>
    <col min="14" max="14" width="1.1484375" style="43" customWidth="1"/>
    <col min="15" max="15" width="34.7109375" style="43" customWidth="1"/>
    <col min="16" max="21" width="5.7109375" style="43" customWidth="1"/>
    <col min="22" max="27" width="6.7109375" style="43" customWidth="1"/>
    <col min="28" max="28" width="9.140625" style="43" customWidth="1"/>
    <col min="29" max="16384" width="9.140625" style="62" customWidth="1"/>
  </cols>
  <sheetData>
    <row r="1" spans="1:13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">
      <c r="A3" s="42" t="s">
        <v>15</v>
      </c>
      <c r="B3" s="42" t="s">
        <v>17</v>
      </c>
      <c r="C3" s="61"/>
      <c r="D3" s="42" t="s">
        <v>177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2">
      <c r="A4" s="42" t="s">
        <v>16</v>
      </c>
      <c r="B4" s="42" t="s">
        <v>18</v>
      </c>
      <c r="C4" s="61"/>
      <c r="D4" s="149">
        <v>926200</v>
      </c>
      <c r="E4" s="149"/>
      <c r="F4" s="42"/>
      <c r="G4" s="42"/>
      <c r="H4" s="42"/>
      <c r="I4" s="42"/>
      <c r="J4" s="42"/>
      <c r="K4" s="42"/>
      <c r="L4" s="42"/>
      <c r="M4" s="42"/>
    </row>
    <row r="5" spans="1:28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s="64" customFormat="1" ht="10.5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64" customFormat="1" ht="12.75" customHeight="1">
      <c r="A7" s="41" t="s">
        <v>19</v>
      </c>
      <c r="B7" s="150" t="s">
        <v>33</v>
      </c>
      <c r="C7" s="150" t="s">
        <v>29</v>
      </c>
      <c r="D7" s="150" t="s">
        <v>20</v>
      </c>
      <c r="E7" s="150" t="s">
        <v>21</v>
      </c>
      <c r="F7" s="150" t="s">
        <v>22</v>
      </c>
      <c r="G7" s="150" t="s">
        <v>23</v>
      </c>
      <c r="H7" s="45" t="s">
        <v>1</v>
      </c>
      <c r="I7" s="45" t="s">
        <v>185</v>
      </c>
      <c r="J7" s="45" t="s">
        <v>185</v>
      </c>
      <c r="K7" s="50" t="s">
        <v>170</v>
      </c>
      <c r="L7" s="50" t="s">
        <v>1</v>
      </c>
      <c r="M7" s="50" t="s">
        <v>1</v>
      </c>
      <c r="N7" s="44"/>
      <c r="O7" s="41" t="s">
        <v>19</v>
      </c>
      <c r="P7" s="150" t="s">
        <v>33</v>
      </c>
      <c r="Q7" s="150" t="s">
        <v>29</v>
      </c>
      <c r="R7" s="150" t="s">
        <v>20</v>
      </c>
      <c r="S7" s="150" t="s">
        <v>21</v>
      </c>
      <c r="T7" s="150" t="s">
        <v>22</v>
      </c>
      <c r="U7" s="150" t="s">
        <v>23</v>
      </c>
      <c r="V7" s="50" t="s">
        <v>1</v>
      </c>
      <c r="W7" s="50" t="s">
        <v>1</v>
      </c>
      <c r="X7" s="50" t="s">
        <v>185</v>
      </c>
      <c r="Y7" s="50" t="s">
        <v>170</v>
      </c>
      <c r="Z7" s="50" t="s">
        <v>1</v>
      </c>
      <c r="AA7" s="50" t="s">
        <v>1</v>
      </c>
      <c r="AB7" s="44"/>
    </row>
    <row r="8" spans="1:28" s="64" customFormat="1" ht="10.5">
      <c r="A8" s="41" t="s">
        <v>2</v>
      </c>
      <c r="B8" s="150"/>
      <c r="C8" s="150"/>
      <c r="D8" s="150"/>
      <c r="E8" s="150"/>
      <c r="F8" s="150"/>
      <c r="G8" s="150"/>
      <c r="H8" s="45" t="s">
        <v>4</v>
      </c>
      <c r="I8" s="45" t="s">
        <v>4</v>
      </c>
      <c r="J8" s="45" t="s">
        <v>4</v>
      </c>
      <c r="K8" s="41" t="s">
        <v>4</v>
      </c>
      <c r="L8" s="41" t="s">
        <v>4</v>
      </c>
      <c r="M8" s="41" t="s">
        <v>4</v>
      </c>
      <c r="N8" s="44"/>
      <c r="O8" s="41" t="s">
        <v>2</v>
      </c>
      <c r="P8" s="150"/>
      <c r="Q8" s="150"/>
      <c r="R8" s="150"/>
      <c r="S8" s="150"/>
      <c r="T8" s="150"/>
      <c r="U8" s="150"/>
      <c r="V8" s="41" t="s">
        <v>4</v>
      </c>
      <c r="W8" s="41" t="s">
        <v>4</v>
      </c>
      <c r="X8" s="41" t="s">
        <v>4</v>
      </c>
      <c r="Y8" s="41" t="s">
        <v>4</v>
      </c>
      <c r="Z8" s="41" t="s">
        <v>4</v>
      </c>
      <c r="AA8" s="41" t="s">
        <v>4</v>
      </c>
      <c r="AB8" s="44"/>
    </row>
    <row r="9" spans="1:28" s="64" customFormat="1" ht="10.5">
      <c r="A9" s="41" t="s">
        <v>5</v>
      </c>
      <c r="B9" s="150"/>
      <c r="C9" s="150"/>
      <c r="D9" s="150"/>
      <c r="E9" s="150"/>
      <c r="F9" s="150"/>
      <c r="G9" s="150"/>
      <c r="H9" s="74" t="s">
        <v>182</v>
      </c>
      <c r="I9" s="75" t="s">
        <v>183</v>
      </c>
      <c r="J9" s="68" t="s">
        <v>184</v>
      </c>
      <c r="K9" s="75" t="s">
        <v>183</v>
      </c>
      <c r="L9" s="68" t="s">
        <v>184</v>
      </c>
      <c r="M9" s="74" t="s">
        <v>182</v>
      </c>
      <c r="N9" s="44"/>
      <c r="O9" s="41" t="s">
        <v>5</v>
      </c>
      <c r="P9" s="150"/>
      <c r="Q9" s="150"/>
      <c r="R9" s="150"/>
      <c r="S9" s="150"/>
      <c r="T9" s="150"/>
      <c r="U9" s="150"/>
      <c r="V9" s="77" t="s">
        <v>182</v>
      </c>
      <c r="W9" s="75" t="s">
        <v>183</v>
      </c>
      <c r="X9" s="68" t="s">
        <v>184</v>
      </c>
      <c r="Y9" s="75" t="s">
        <v>183</v>
      </c>
      <c r="Z9" s="68" t="s">
        <v>184</v>
      </c>
      <c r="AA9" s="77" t="s">
        <v>182</v>
      </c>
      <c r="AB9" s="44"/>
    </row>
    <row r="10" spans="1:28" s="64" customFormat="1" ht="10.5">
      <c r="A10" s="57" t="s">
        <v>24</v>
      </c>
      <c r="B10" s="58" t="s">
        <v>30</v>
      </c>
      <c r="C10" s="60" t="str">
        <f>IF(D10&gt;0.4,D10/F10/24,"-")</f>
        <v>-</v>
      </c>
      <c r="D10" s="46">
        <v>0</v>
      </c>
      <c r="E10" s="59">
        <v>0</v>
      </c>
      <c r="F10" s="48">
        <v>0</v>
      </c>
      <c r="G10" s="69">
        <v>0</v>
      </c>
      <c r="H10" s="72"/>
      <c r="I10" s="70">
        <v>0.2708333333333333</v>
      </c>
      <c r="J10" s="48">
        <v>0.3125</v>
      </c>
      <c r="K10" s="49">
        <v>0.4375</v>
      </c>
      <c r="L10" s="49">
        <v>0.5208333333333334</v>
      </c>
      <c r="M10" s="49">
        <v>0.625</v>
      </c>
      <c r="N10" s="44"/>
      <c r="O10" s="57" t="s">
        <v>175</v>
      </c>
      <c r="P10" s="58" t="s">
        <v>40</v>
      </c>
      <c r="Q10" s="60" t="str">
        <f aca="true" t="shared" si="0" ref="Q10:Q43">IF(R10&gt;0.4,R10/T10/24,"-")</f>
        <v>-</v>
      </c>
      <c r="R10" s="46">
        <v>0</v>
      </c>
      <c r="S10" s="59">
        <v>0</v>
      </c>
      <c r="T10" s="48">
        <v>0</v>
      </c>
      <c r="U10" s="48">
        <v>0</v>
      </c>
      <c r="V10" s="48">
        <v>0.24305555555555555</v>
      </c>
      <c r="W10" s="48">
        <v>0.3333333333333333</v>
      </c>
      <c r="X10" s="48">
        <v>0.375</v>
      </c>
      <c r="Y10" s="48">
        <v>0.5</v>
      </c>
      <c r="Z10" s="48">
        <v>0.5833333333333334</v>
      </c>
      <c r="AA10" s="48">
        <v>0.6875</v>
      </c>
      <c r="AB10" s="44"/>
    </row>
    <row r="11" spans="1:28" s="64" customFormat="1" ht="10.5">
      <c r="A11" s="57" t="s">
        <v>25</v>
      </c>
      <c r="B11" s="58" t="s">
        <v>31</v>
      </c>
      <c r="C11" s="60">
        <f>IF(D11&gt;0.4,D11/F11/24,"-")</f>
        <v>17.999999999999996</v>
      </c>
      <c r="D11" s="46">
        <v>1.2</v>
      </c>
      <c r="E11" s="59">
        <f>D11+D10</f>
        <v>1.2</v>
      </c>
      <c r="F11" s="48">
        <v>0.002777777777777778</v>
      </c>
      <c r="G11" s="69">
        <f>G10+4/24/60</f>
        <v>0.0027777777777777775</v>
      </c>
      <c r="H11" s="73"/>
      <c r="I11" s="70">
        <f>I10+F11</f>
        <v>0.2736111111111111</v>
      </c>
      <c r="J11" s="48">
        <f>F11+J10</f>
        <v>0.31527777777777777</v>
      </c>
      <c r="K11" s="48">
        <f>K10+F11</f>
        <v>0.44027777777777777</v>
      </c>
      <c r="L11" s="48">
        <f>F11+L10</f>
        <v>0.5236111111111111</v>
      </c>
      <c r="M11" s="48">
        <f>F11+M10</f>
        <v>0.6277777777777778</v>
      </c>
      <c r="N11" s="44"/>
      <c r="O11" s="57" t="s">
        <v>178</v>
      </c>
      <c r="P11" s="58" t="s">
        <v>40</v>
      </c>
      <c r="Q11" s="60">
        <f t="shared" si="0"/>
        <v>20</v>
      </c>
      <c r="R11" s="46">
        <v>1</v>
      </c>
      <c r="S11" s="59">
        <f aca="true" t="shared" si="1" ref="S11:S43">R11+S10</f>
        <v>1</v>
      </c>
      <c r="T11" s="48">
        <v>0.0020833333333333333</v>
      </c>
      <c r="U11" s="48">
        <f aca="true" t="shared" si="2" ref="U11:U43">T11+U10</f>
        <v>0.0020833333333333333</v>
      </c>
      <c r="V11" s="48">
        <f>V10+T11</f>
        <v>0.24513888888888888</v>
      </c>
      <c r="W11" s="48">
        <f>W10+T11</f>
        <v>0.33541666666666664</v>
      </c>
      <c r="X11" s="48">
        <f>X10+T11</f>
        <v>0.3770833333333333</v>
      </c>
      <c r="Y11" s="48">
        <f>Y10+T11</f>
        <v>0.5020833333333333</v>
      </c>
      <c r="Z11" s="48">
        <f>Z10+T11</f>
        <v>0.5854166666666667</v>
      </c>
      <c r="AA11" s="48">
        <f>AA10+T11</f>
        <v>0.6895833333333333</v>
      </c>
      <c r="AB11" s="44"/>
    </row>
    <row r="12" spans="1:33" s="44" customFormat="1" ht="10.5">
      <c r="A12" s="57" t="s">
        <v>26</v>
      </c>
      <c r="B12" s="58" t="s">
        <v>31</v>
      </c>
      <c r="C12" s="60">
        <f aca="true" t="shared" si="3" ref="C12:C43">IF(D12&gt;0.4,D12/F12/24,"-")</f>
        <v>20</v>
      </c>
      <c r="D12" s="46">
        <v>1</v>
      </c>
      <c r="E12" s="59">
        <f>D12+E11</f>
        <v>2.2</v>
      </c>
      <c r="F12" s="48">
        <v>0.0020833333333333333</v>
      </c>
      <c r="G12" s="69">
        <f>G11+F12</f>
        <v>0.004861111111111111</v>
      </c>
      <c r="H12" s="73"/>
      <c r="I12" s="70">
        <f aca="true" t="shared" si="4" ref="I12:I43">I11+F12</f>
        <v>0.2756944444444444</v>
      </c>
      <c r="J12" s="48">
        <f aca="true" t="shared" si="5" ref="J12:J43">F12+J11</f>
        <v>0.3173611111111111</v>
      </c>
      <c r="K12" s="48">
        <f aca="true" t="shared" si="6" ref="K12:K43">K11+F12</f>
        <v>0.4423611111111111</v>
      </c>
      <c r="L12" s="48">
        <f aca="true" t="shared" si="7" ref="L12:L43">F12+L11</f>
        <v>0.5256944444444445</v>
      </c>
      <c r="M12" s="48">
        <f aca="true" t="shared" si="8" ref="M12:M43">F12+M11</f>
        <v>0.6298611111111111</v>
      </c>
      <c r="O12" s="57" t="s">
        <v>179</v>
      </c>
      <c r="P12" s="58" t="s">
        <v>40</v>
      </c>
      <c r="Q12" s="60">
        <f t="shared" si="0"/>
        <v>40</v>
      </c>
      <c r="R12" s="46">
        <v>2</v>
      </c>
      <c r="S12" s="59">
        <f t="shared" si="1"/>
        <v>3</v>
      </c>
      <c r="T12" s="48">
        <v>0.0020833333333333333</v>
      </c>
      <c r="U12" s="48">
        <f t="shared" si="2"/>
        <v>0.004166666666666667</v>
      </c>
      <c r="V12" s="48">
        <f aca="true" t="shared" si="9" ref="V12:V43">V11+T12</f>
        <v>0.2472222222222222</v>
      </c>
      <c r="W12" s="48">
        <f aca="true" t="shared" si="10" ref="W12:W43">W11+T12</f>
        <v>0.33749999999999997</v>
      </c>
      <c r="X12" s="48">
        <f aca="true" t="shared" si="11" ref="X12:X43">X11+T12</f>
        <v>0.37916666666666665</v>
      </c>
      <c r="Y12" s="48">
        <f aca="true" t="shared" si="12" ref="Y12:Y43">Y11+T12</f>
        <v>0.5041666666666667</v>
      </c>
      <c r="Z12" s="48">
        <f aca="true" t="shared" si="13" ref="Z12:Z43">Z11+T12</f>
        <v>0.5875</v>
      </c>
      <c r="AA12" s="48">
        <f aca="true" t="shared" si="14" ref="AA12:AA21">AA11+T12</f>
        <v>0.6916666666666667</v>
      </c>
      <c r="AC12" s="64"/>
      <c r="AD12" s="64"/>
      <c r="AE12" s="64"/>
      <c r="AF12" s="64"/>
      <c r="AG12" s="64"/>
    </row>
    <row r="13" spans="1:33" s="44" customFormat="1" ht="10.5">
      <c r="A13" s="57" t="s">
        <v>27</v>
      </c>
      <c r="B13" s="58" t="s">
        <v>31</v>
      </c>
      <c r="C13" s="60">
        <f t="shared" si="3"/>
        <v>20</v>
      </c>
      <c r="D13" s="46">
        <v>1</v>
      </c>
      <c r="E13" s="59">
        <f>E12+D13</f>
        <v>3.2</v>
      </c>
      <c r="F13" s="48">
        <v>0.0020833333333333333</v>
      </c>
      <c r="G13" s="69">
        <f aca="true" t="shared" si="15" ref="G13:G43">G12+F13</f>
        <v>0.006944444444444444</v>
      </c>
      <c r="H13" s="73"/>
      <c r="I13" s="70">
        <f t="shared" si="4"/>
        <v>0.27777777777777773</v>
      </c>
      <c r="J13" s="48">
        <f t="shared" si="5"/>
        <v>0.3194444444444444</v>
      </c>
      <c r="K13" s="48">
        <f t="shared" si="6"/>
        <v>0.4444444444444444</v>
      </c>
      <c r="L13" s="48">
        <f t="shared" si="7"/>
        <v>0.5277777777777778</v>
      </c>
      <c r="M13" s="48">
        <f t="shared" si="8"/>
        <v>0.6319444444444444</v>
      </c>
      <c r="O13" s="57" t="s">
        <v>180</v>
      </c>
      <c r="P13" s="58" t="s">
        <v>40</v>
      </c>
      <c r="Q13" s="60">
        <f t="shared" si="0"/>
        <v>24</v>
      </c>
      <c r="R13" s="46">
        <v>0.8</v>
      </c>
      <c r="S13" s="59">
        <f t="shared" si="1"/>
        <v>3.8</v>
      </c>
      <c r="T13" s="48">
        <v>0.001388888888888889</v>
      </c>
      <c r="U13" s="48">
        <f t="shared" si="2"/>
        <v>0.005555555555555556</v>
      </c>
      <c r="V13" s="48">
        <f t="shared" si="9"/>
        <v>0.2486111111111111</v>
      </c>
      <c r="W13" s="48">
        <f t="shared" si="10"/>
        <v>0.33888888888888885</v>
      </c>
      <c r="X13" s="48">
        <f t="shared" si="11"/>
        <v>0.38055555555555554</v>
      </c>
      <c r="Y13" s="48">
        <f t="shared" si="12"/>
        <v>0.5055555555555555</v>
      </c>
      <c r="Z13" s="48">
        <f t="shared" si="13"/>
        <v>0.5888888888888889</v>
      </c>
      <c r="AA13" s="48">
        <f t="shared" si="14"/>
        <v>0.6930555555555555</v>
      </c>
      <c r="AC13" s="64"/>
      <c r="AD13" s="64"/>
      <c r="AE13" s="64"/>
      <c r="AF13" s="64"/>
      <c r="AG13" s="64"/>
    </row>
    <row r="14" spans="1:33" s="44" customFormat="1" ht="10.5">
      <c r="A14" s="57" t="s">
        <v>7</v>
      </c>
      <c r="B14" s="58" t="s">
        <v>32</v>
      </c>
      <c r="C14" s="60">
        <f t="shared" si="3"/>
        <v>43.20000000000001</v>
      </c>
      <c r="D14" s="46">
        <v>3.6</v>
      </c>
      <c r="E14" s="59">
        <f>D14+E13</f>
        <v>6.800000000000001</v>
      </c>
      <c r="F14" s="48">
        <v>0.003472222222222222</v>
      </c>
      <c r="G14" s="69">
        <f t="shared" si="15"/>
        <v>0.010416666666666666</v>
      </c>
      <c r="H14" s="73"/>
      <c r="I14" s="70">
        <f t="shared" si="4"/>
        <v>0.28124999999999994</v>
      </c>
      <c r="J14" s="48">
        <f t="shared" si="5"/>
        <v>0.32291666666666663</v>
      </c>
      <c r="K14" s="48">
        <f t="shared" si="6"/>
        <v>0.44791666666666663</v>
      </c>
      <c r="L14" s="48">
        <f t="shared" si="7"/>
        <v>0.53125</v>
      </c>
      <c r="M14" s="48">
        <f t="shared" si="8"/>
        <v>0.6354166666666666</v>
      </c>
      <c r="O14" s="57" t="s">
        <v>181</v>
      </c>
      <c r="P14" s="58" t="s">
        <v>40</v>
      </c>
      <c r="Q14" s="60">
        <f t="shared" si="0"/>
        <v>33</v>
      </c>
      <c r="R14" s="60">
        <v>2.2</v>
      </c>
      <c r="S14" s="59">
        <f t="shared" si="1"/>
        <v>6</v>
      </c>
      <c r="T14" s="48">
        <v>0.002777777777777778</v>
      </c>
      <c r="U14" s="48">
        <f t="shared" si="2"/>
        <v>0.008333333333333333</v>
      </c>
      <c r="V14" s="48">
        <f t="shared" si="9"/>
        <v>0.2513888888888889</v>
      </c>
      <c r="W14" s="48">
        <f t="shared" si="10"/>
        <v>0.3416666666666666</v>
      </c>
      <c r="X14" s="48">
        <f t="shared" si="11"/>
        <v>0.3833333333333333</v>
      </c>
      <c r="Y14" s="48">
        <f t="shared" si="12"/>
        <v>0.5083333333333333</v>
      </c>
      <c r="Z14" s="48">
        <f t="shared" si="13"/>
        <v>0.5916666666666667</v>
      </c>
      <c r="AA14" s="48">
        <f t="shared" si="14"/>
        <v>0.6958333333333333</v>
      </c>
      <c r="AC14" s="64"/>
      <c r="AD14" s="64"/>
      <c r="AE14" s="64"/>
      <c r="AF14" s="64"/>
      <c r="AG14" s="64"/>
    </row>
    <row r="15" spans="1:33" s="44" customFormat="1" ht="10.5">
      <c r="A15" s="57" t="s">
        <v>8</v>
      </c>
      <c r="B15" s="58" t="s">
        <v>32</v>
      </c>
      <c r="C15" s="60">
        <f t="shared" si="3"/>
        <v>36</v>
      </c>
      <c r="D15" s="46">
        <v>1.8</v>
      </c>
      <c r="E15" s="59">
        <f>D15+E14</f>
        <v>8.600000000000001</v>
      </c>
      <c r="F15" s="48">
        <v>0.0020833333333333333</v>
      </c>
      <c r="G15" s="69">
        <f t="shared" si="15"/>
        <v>0.012499999999999999</v>
      </c>
      <c r="H15" s="73"/>
      <c r="I15" s="70">
        <f t="shared" si="4"/>
        <v>0.28333333333333327</v>
      </c>
      <c r="J15" s="48">
        <f t="shared" si="5"/>
        <v>0.32499999999999996</v>
      </c>
      <c r="K15" s="48">
        <f t="shared" si="6"/>
        <v>0.44999999999999996</v>
      </c>
      <c r="L15" s="48">
        <f t="shared" si="7"/>
        <v>0.5333333333333333</v>
      </c>
      <c r="M15" s="48">
        <f t="shared" si="8"/>
        <v>0.6375</v>
      </c>
      <c r="O15" s="57" t="s">
        <v>176</v>
      </c>
      <c r="P15" s="58" t="s">
        <v>40</v>
      </c>
      <c r="Q15" s="60">
        <f t="shared" si="0"/>
        <v>9.333333333333334</v>
      </c>
      <c r="R15" s="46">
        <v>1.4</v>
      </c>
      <c r="S15" s="59">
        <f t="shared" si="1"/>
        <v>7.4</v>
      </c>
      <c r="T15" s="48">
        <v>0.0062499999999999995</v>
      </c>
      <c r="U15" s="48">
        <f t="shared" si="2"/>
        <v>0.014583333333333334</v>
      </c>
      <c r="V15" s="48">
        <f t="shared" si="9"/>
        <v>0.25763888888888886</v>
      </c>
      <c r="W15" s="48">
        <f t="shared" si="10"/>
        <v>0.3479166666666666</v>
      </c>
      <c r="X15" s="48">
        <f t="shared" si="11"/>
        <v>0.3895833333333333</v>
      </c>
      <c r="Y15" s="48">
        <f t="shared" si="12"/>
        <v>0.5145833333333333</v>
      </c>
      <c r="Z15" s="48">
        <f t="shared" si="13"/>
        <v>0.5979166666666667</v>
      </c>
      <c r="AA15" s="48">
        <f t="shared" si="14"/>
        <v>0.7020833333333333</v>
      </c>
      <c r="AC15" s="64"/>
      <c r="AD15" s="64"/>
      <c r="AE15" s="64"/>
      <c r="AF15" s="64"/>
      <c r="AG15" s="64"/>
    </row>
    <row r="16" spans="1:33" s="44" customFormat="1" ht="10.5">
      <c r="A16" s="57" t="s">
        <v>9</v>
      </c>
      <c r="B16" s="58" t="s">
        <v>32</v>
      </c>
      <c r="C16" s="60">
        <f t="shared" si="3"/>
        <v>48</v>
      </c>
      <c r="D16" s="46">
        <v>0.8</v>
      </c>
      <c r="E16" s="59">
        <f aca="true" t="shared" si="16" ref="E16:E43">D16+E15</f>
        <v>9.400000000000002</v>
      </c>
      <c r="F16" s="48">
        <v>0.0006944444444444445</v>
      </c>
      <c r="G16" s="69">
        <f t="shared" si="15"/>
        <v>0.013194444444444443</v>
      </c>
      <c r="H16" s="73"/>
      <c r="I16" s="70">
        <f t="shared" si="4"/>
        <v>0.2840277777777777</v>
      </c>
      <c r="J16" s="48">
        <f t="shared" si="5"/>
        <v>0.3256944444444444</v>
      </c>
      <c r="K16" s="48">
        <f t="shared" si="6"/>
        <v>0.4506944444444444</v>
      </c>
      <c r="L16" s="48">
        <f t="shared" si="7"/>
        <v>0.5340277777777778</v>
      </c>
      <c r="M16" s="48">
        <f t="shared" si="8"/>
        <v>0.6381944444444444</v>
      </c>
      <c r="O16" s="57" t="s">
        <v>76</v>
      </c>
      <c r="P16" s="58" t="s">
        <v>31</v>
      </c>
      <c r="Q16" s="60">
        <f t="shared" si="0"/>
        <v>35.99999999999999</v>
      </c>
      <c r="R16" s="46">
        <v>1.2</v>
      </c>
      <c r="S16" s="59">
        <f t="shared" si="1"/>
        <v>8.6</v>
      </c>
      <c r="T16" s="48">
        <v>0.001388888888888889</v>
      </c>
      <c r="U16" s="48">
        <f t="shared" si="2"/>
        <v>0.01597222222222222</v>
      </c>
      <c r="V16" s="48">
        <f t="shared" si="9"/>
        <v>0.25902777777777775</v>
      </c>
      <c r="W16" s="48">
        <f t="shared" si="10"/>
        <v>0.3493055555555555</v>
      </c>
      <c r="X16" s="48">
        <f t="shared" si="11"/>
        <v>0.39097222222222217</v>
      </c>
      <c r="Y16" s="48">
        <f t="shared" si="12"/>
        <v>0.5159722222222222</v>
      </c>
      <c r="Z16" s="48">
        <f t="shared" si="13"/>
        <v>0.5993055555555555</v>
      </c>
      <c r="AA16" s="48">
        <f t="shared" si="14"/>
        <v>0.7034722222222222</v>
      </c>
      <c r="AC16" s="64"/>
      <c r="AD16" s="64"/>
      <c r="AE16" s="64"/>
      <c r="AF16" s="64"/>
      <c r="AG16" s="64"/>
    </row>
    <row r="17" spans="1:33" s="44" customFormat="1" ht="10.5">
      <c r="A17" s="57" t="s">
        <v>65</v>
      </c>
      <c r="B17" s="58" t="s">
        <v>40</v>
      </c>
      <c r="C17" s="60">
        <f t="shared" si="3"/>
        <v>45</v>
      </c>
      <c r="D17" s="46">
        <v>1.5</v>
      </c>
      <c r="E17" s="59">
        <f t="shared" si="16"/>
        <v>10.900000000000002</v>
      </c>
      <c r="F17" s="48">
        <v>0.001388888888888889</v>
      </c>
      <c r="G17" s="69">
        <f t="shared" si="15"/>
        <v>0.014583333333333332</v>
      </c>
      <c r="H17" s="73"/>
      <c r="I17" s="70">
        <f t="shared" si="4"/>
        <v>0.2854166666666666</v>
      </c>
      <c r="J17" s="48">
        <f t="shared" si="5"/>
        <v>0.3270833333333333</v>
      </c>
      <c r="K17" s="48">
        <f t="shared" si="6"/>
        <v>0.4520833333333333</v>
      </c>
      <c r="L17" s="48">
        <f t="shared" si="7"/>
        <v>0.5354166666666667</v>
      </c>
      <c r="M17" s="48">
        <f t="shared" si="8"/>
        <v>0.6395833333333333</v>
      </c>
      <c r="O17" s="57" t="s">
        <v>75</v>
      </c>
      <c r="P17" s="58" t="s">
        <v>31</v>
      </c>
      <c r="Q17" s="60">
        <f t="shared" si="0"/>
        <v>41.99999999999999</v>
      </c>
      <c r="R17" s="46">
        <v>1.4</v>
      </c>
      <c r="S17" s="59">
        <f t="shared" si="1"/>
        <v>10</v>
      </c>
      <c r="T17" s="48">
        <v>0.001388888888888889</v>
      </c>
      <c r="U17" s="48">
        <f t="shared" si="2"/>
        <v>0.01736111111111111</v>
      </c>
      <c r="V17" s="48">
        <f t="shared" si="9"/>
        <v>0.26041666666666663</v>
      </c>
      <c r="W17" s="48">
        <f t="shared" si="10"/>
        <v>0.35069444444444436</v>
      </c>
      <c r="X17" s="48">
        <f t="shared" si="11"/>
        <v>0.39236111111111105</v>
      </c>
      <c r="Y17" s="48">
        <f t="shared" si="12"/>
        <v>0.517361111111111</v>
      </c>
      <c r="Z17" s="48">
        <f t="shared" si="13"/>
        <v>0.6006944444444444</v>
      </c>
      <c r="AA17" s="48">
        <f t="shared" si="14"/>
        <v>0.704861111111111</v>
      </c>
      <c r="AC17" s="64"/>
      <c r="AD17" s="64"/>
      <c r="AE17" s="64"/>
      <c r="AF17" s="64"/>
      <c r="AG17" s="64"/>
    </row>
    <row r="18" spans="1:33" s="44" customFormat="1" ht="10.5">
      <c r="A18" s="57" t="s">
        <v>64</v>
      </c>
      <c r="B18" s="58" t="s">
        <v>40</v>
      </c>
      <c r="C18" s="60">
        <f t="shared" si="3"/>
        <v>38</v>
      </c>
      <c r="D18" s="46">
        <v>1.9</v>
      </c>
      <c r="E18" s="59">
        <f t="shared" si="16"/>
        <v>12.800000000000002</v>
      </c>
      <c r="F18" s="48">
        <v>0.0020833333333333333</v>
      </c>
      <c r="G18" s="69">
        <f t="shared" si="15"/>
        <v>0.016666666666666666</v>
      </c>
      <c r="H18" s="73"/>
      <c r="I18" s="70">
        <f t="shared" si="4"/>
        <v>0.2874999999999999</v>
      </c>
      <c r="J18" s="48">
        <f t="shared" si="5"/>
        <v>0.3291666666666666</v>
      </c>
      <c r="K18" s="48">
        <f t="shared" si="6"/>
        <v>0.4541666666666666</v>
      </c>
      <c r="L18" s="48">
        <f t="shared" si="7"/>
        <v>0.5375</v>
      </c>
      <c r="M18" s="48">
        <f t="shared" si="8"/>
        <v>0.6416666666666666</v>
      </c>
      <c r="O18" s="57" t="s">
        <v>74</v>
      </c>
      <c r="P18" s="58" t="s">
        <v>31</v>
      </c>
      <c r="Q18" s="60">
        <f t="shared" si="0"/>
        <v>24</v>
      </c>
      <c r="R18" s="46">
        <v>0.8</v>
      </c>
      <c r="S18" s="59">
        <f t="shared" si="1"/>
        <v>10.8</v>
      </c>
      <c r="T18" s="48">
        <v>0.001388888888888889</v>
      </c>
      <c r="U18" s="48">
        <f t="shared" si="2"/>
        <v>0.018749999999999996</v>
      </c>
      <c r="V18" s="48">
        <f t="shared" si="9"/>
        <v>0.2618055555555555</v>
      </c>
      <c r="W18" s="48">
        <f t="shared" si="10"/>
        <v>0.35208333333333325</v>
      </c>
      <c r="X18" s="48">
        <f t="shared" si="11"/>
        <v>0.39374999999999993</v>
      </c>
      <c r="Y18" s="48">
        <f t="shared" si="12"/>
        <v>0.5187499999999999</v>
      </c>
      <c r="Z18" s="48">
        <f t="shared" si="13"/>
        <v>0.6020833333333333</v>
      </c>
      <c r="AA18" s="48">
        <f t="shared" si="14"/>
        <v>0.7062499999999999</v>
      </c>
      <c r="AC18" s="64"/>
      <c r="AD18" s="64"/>
      <c r="AE18" s="64"/>
      <c r="AF18" s="64"/>
      <c r="AG18" s="64"/>
    </row>
    <row r="19" spans="1:33" s="44" customFormat="1" ht="10.5">
      <c r="A19" s="57" t="s">
        <v>66</v>
      </c>
      <c r="B19" s="58" t="s">
        <v>40</v>
      </c>
      <c r="C19" s="60">
        <f t="shared" si="3"/>
        <v>35.99999999999999</v>
      </c>
      <c r="D19" s="46">
        <v>1.2</v>
      </c>
      <c r="E19" s="59">
        <f t="shared" si="16"/>
        <v>14.000000000000002</v>
      </c>
      <c r="F19" s="48">
        <v>0.001388888888888889</v>
      </c>
      <c r="G19" s="69">
        <f t="shared" si="15"/>
        <v>0.018055555555555554</v>
      </c>
      <c r="H19" s="73"/>
      <c r="I19" s="70">
        <f t="shared" si="4"/>
        <v>0.2888888888888888</v>
      </c>
      <c r="J19" s="48">
        <f t="shared" si="5"/>
        <v>0.3305555555555555</v>
      </c>
      <c r="K19" s="48">
        <f t="shared" si="6"/>
        <v>0.4555555555555555</v>
      </c>
      <c r="L19" s="48">
        <f t="shared" si="7"/>
        <v>0.5388888888888889</v>
      </c>
      <c r="M19" s="48">
        <f t="shared" si="8"/>
        <v>0.6430555555555555</v>
      </c>
      <c r="O19" s="57" t="s">
        <v>73</v>
      </c>
      <c r="P19" s="58" t="s">
        <v>31</v>
      </c>
      <c r="Q19" s="60">
        <f t="shared" si="0"/>
        <v>45</v>
      </c>
      <c r="R19" s="46">
        <v>3</v>
      </c>
      <c r="S19" s="59">
        <f t="shared" si="1"/>
        <v>13.8</v>
      </c>
      <c r="T19" s="48">
        <v>0.002777777777777778</v>
      </c>
      <c r="U19" s="48">
        <f t="shared" si="2"/>
        <v>0.021527777777777774</v>
      </c>
      <c r="V19" s="48">
        <f t="shared" si="9"/>
        <v>0.2645833333333333</v>
      </c>
      <c r="W19" s="48">
        <f t="shared" si="10"/>
        <v>0.354861111111111</v>
      </c>
      <c r="X19" s="48">
        <f t="shared" si="11"/>
        <v>0.3965277777777777</v>
      </c>
      <c r="Y19" s="48">
        <f t="shared" si="12"/>
        <v>0.5215277777777777</v>
      </c>
      <c r="Z19" s="48">
        <f t="shared" si="13"/>
        <v>0.6048611111111111</v>
      </c>
      <c r="AA19" s="48">
        <f t="shared" si="14"/>
        <v>0.7090277777777777</v>
      </c>
      <c r="AC19" s="64"/>
      <c r="AD19" s="64"/>
      <c r="AE19" s="64"/>
      <c r="AF19" s="64"/>
      <c r="AG19" s="64"/>
    </row>
    <row r="20" spans="1:33" s="44" customFormat="1" ht="10.5">
      <c r="A20" s="57" t="s">
        <v>67</v>
      </c>
      <c r="B20" s="58" t="s">
        <v>40</v>
      </c>
      <c r="C20" s="60">
        <f t="shared" si="3"/>
        <v>44</v>
      </c>
      <c r="D20" s="46">
        <v>2.2</v>
      </c>
      <c r="E20" s="59">
        <f t="shared" si="16"/>
        <v>16.200000000000003</v>
      </c>
      <c r="F20" s="48">
        <v>0.0020833333333333333</v>
      </c>
      <c r="G20" s="69">
        <f t="shared" si="15"/>
        <v>0.020138888888888887</v>
      </c>
      <c r="H20" s="73"/>
      <c r="I20" s="70">
        <f t="shared" si="4"/>
        <v>0.29097222222222213</v>
      </c>
      <c r="J20" s="48">
        <f t="shared" si="5"/>
        <v>0.3326388888888888</v>
      </c>
      <c r="K20" s="48">
        <f t="shared" si="6"/>
        <v>0.4576388888888888</v>
      </c>
      <c r="L20" s="48">
        <f t="shared" si="7"/>
        <v>0.5409722222222222</v>
      </c>
      <c r="M20" s="48">
        <f t="shared" si="8"/>
        <v>0.6451388888888888</v>
      </c>
      <c r="O20" s="57" t="s">
        <v>79</v>
      </c>
      <c r="P20" s="58" t="s">
        <v>40</v>
      </c>
      <c r="Q20" s="60">
        <f t="shared" si="0"/>
        <v>33</v>
      </c>
      <c r="R20" s="46">
        <v>1.1</v>
      </c>
      <c r="S20" s="59">
        <f t="shared" si="1"/>
        <v>14.9</v>
      </c>
      <c r="T20" s="48">
        <v>0.001388888888888889</v>
      </c>
      <c r="U20" s="48">
        <f t="shared" si="2"/>
        <v>0.02291666666666666</v>
      </c>
      <c r="V20" s="48">
        <f t="shared" si="9"/>
        <v>0.26597222222222217</v>
      </c>
      <c r="W20" s="48">
        <f t="shared" si="10"/>
        <v>0.3562499999999999</v>
      </c>
      <c r="X20" s="48">
        <f t="shared" si="11"/>
        <v>0.3979166666666666</v>
      </c>
      <c r="Y20" s="48">
        <f t="shared" si="12"/>
        <v>0.5229166666666666</v>
      </c>
      <c r="Z20" s="48">
        <f t="shared" si="13"/>
        <v>0.60625</v>
      </c>
      <c r="AA20" s="48">
        <f t="shared" si="14"/>
        <v>0.7104166666666666</v>
      </c>
      <c r="AC20" s="64"/>
      <c r="AD20" s="64"/>
      <c r="AE20" s="64"/>
      <c r="AF20" s="64"/>
      <c r="AG20" s="64"/>
    </row>
    <row r="21" spans="1:33" s="44" customFormat="1" ht="10.5">
      <c r="A21" s="57" t="s">
        <v>42</v>
      </c>
      <c r="B21" s="58" t="s">
        <v>40</v>
      </c>
      <c r="C21" s="60">
        <f t="shared" si="3"/>
        <v>41.99999999999999</v>
      </c>
      <c r="D21" s="46">
        <v>0.7</v>
      </c>
      <c r="E21" s="59">
        <f t="shared" si="16"/>
        <v>16.900000000000002</v>
      </c>
      <c r="F21" s="48">
        <v>0.0006944444444444445</v>
      </c>
      <c r="G21" s="69">
        <f t="shared" si="15"/>
        <v>0.020833333333333332</v>
      </c>
      <c r="H21" s="73"/>
      <c r="I21" s="70">
        <f t="shared" si="4"/>
        <v>0.2916666666666666</v>
      </c>
      <c r="J21" s="48">
        <f t="shared" si="5"/>
        <v>0.33333333333333326</v>
      </c>
      <c r="K21" s="48">
        <f t="shared" si="6"/>
        <v>0.45833333333333326</v>
      </c>
      <c r="L21" s="48">
        <f t="shared" si="7"/>
        <v>0.5416666666666666</v>
      </c>
      <c r="M21" s="48">
        <f t="shared" si="8"/>
        <v>0.6458333333333333</v>
      </c>
      <c r="O21" s="57" t="s">
        <v>80</v>
      </c>
      <c r="P21" s="58" t="s">
        <v>40</v>
      </c>
      <c r="Q21" s="60">
        <f t="shared" si="0"/>
        <v>20.999999999999996</v>
      </c>
      <c r="R21" s="46">
        <v>0.7</v>
      </c>
      <c r="S21" s="59">
        <f t="shared" si="1"/>
        <v>15.6</v>
      </c>
      <c r="T21" s="48">
        <v>0.001388888888888889</v>
      </c>
      <c r="U21" s="48">
        <f t="shared" si="2"/>
        <v>0.02430555555555555</v>
      </c>
      <c r="V21" s="48">
        <f t="shared" si="9"/>
        <v>0.26736111111111105</v>
      </c>
      <c r="W21" s="48">
        <f t="shared" si="10"/>
        <v>0.3576388888888888</v>
      </c>
      <c r="X21" s="48">
        <f t="shared" si="11"/>
        <v>0.39930555555555547</v>
      </c>
      <c r="Y21" s="48">
        <f t="shared" si="12"/>
        <v>0.5243055555555555</v>
      </c>
      <c r="Z21" s="48">
        <f t="shared" si="13"/>
        <v>0.6076388888888888</v>
      </c>
      <c r="AA21" s="72">
        <f t="shared" si="14"/>
        <v>0.7118055555555555</v>
      </c>
      <c r="AC21" s="64"/>
      <c r="AD21" s="64"/>
      <c r="AE21" s="64"/>
      <c r="AF21" s="64"/>
      <c r="AG21" s="64"/>
    </row>
    <row r="22" spans="1:33" s="44" customFormat="1" ht="10.5">
      <c r="A22" s="57" t="s">
        <v>43</v>
      </c>
      <c r="B22" s="58" t="s">
        <v>40</v>
      </c>
      <c r="C22" s="60">
        <f t="shared" si="3"/>
        <v>34.800000000000004</v>
      </c>
      <c r="D22" s="46">
        <v>2.9</v>
      </c>
      <c r="E22" s="59">
        <f t="shared" si="16"/>
        <v>19.8</v>
      </c>
      <c r="F22" s="48">
        <v>0.003472222222222222</v>
      </c>
      <c r="G22" s="69">
        <f t="shared" si="15"/>
        <v>0.024305555555555552</v>
      </c>
      <c r="H22" s="73"/>
      <c r="I22" s="70">
        <f t="shared" si="4"/>
        <v>0.2951388888888888</v>
      </c>
      <c r="J22" s="48">
        <f t="shared" si="5"/>
        <v>0.33680555555555547</v>
      </c>
      <c r="K22" s="48">
        <f t="shared" si="6"/>
        <v>0.46180555555555547</v>
      </c>
      <c r="L22" s="48">
        <f t="shared" si="7"/>
        <v>0.5451388888888888</v>
      </c>
      <c r="M22" s="48">
        <f t="shared" si="8"/>
        <v>0.6493055555555555</v>
      </c>
      <c r="O22" s="57" t="s">
        <v>53</v>
      </c>
      <c r="P22" s="58" t="s">
        <v>40</v>
      </c>
      <c r="Q22" s="60">
        <f t="shared" si="0"/>
        <v>48</v>
      </c>
      <c r="R22" s="46">
        <v>0.8</v>
      </c>
      <c r="S22" s="59">
        <f t="shared" si="1"/>
        <v>16.4</v>
      </c>
      <c r="T22" s="48">
        <v>0.0006944444444444445</v>
      </c>
      <c r="U22" s="48">
        <f t="shared" si="2"/>
        <v>0.024999999999999994</v>
      </c>
      <c r="V22" s="48">
        <f t="shared" si="9"/>
        <v>0.2680555555555555</v>
      </c>
      <c r="W22" s="48">
        <f t="shared" si="10"/>
        <v>0.3583333333333332</v>
      </c>
      <c r="X22" s="48">
        <f t="shared" si="11"/>
        <v>0.3999999999999999</v>
      </c>
      <c r="Y22" s="48">
        <f t="shared" si="12"/>
        <v>0.5249999999999999</v>
      </c>
      <c r="Z22" s="69">
        <f t="shared" si="13"/>
        <v>0.6083333333333333</v>
      </c>
      <c r="AA22" s="72"/>
      <c r="AC22" s="64"/>
      <c r="AD22" s="64"/>
      <c r="AE22" s="64"/>
      <c r="AF22" s="64"/>
      <c r="AG22" s="64"/>
    </row>
    <row r="23" spans="1:33" s="44" customFormat="1" ht="10.5">
      <c r="A23" s="57" t="s">
        <v>44</v>
      </c>
      <c r="B23" s="58" t="s">
        <v>40</v>
      </c>
      <c r="C23" s="60">
        <f t="shared" si="3"/>
        <v>35.99999999999999</v>
      </c>
      <c r="D23" s="46">
        <v>1.2</v>
      </c>
      <c r="E23" s="59">
        <f t="shared" si="16"/>
        <v>21</v>
      </c>
      <c r="F23" s="48">
        <v>0.001388888888888889</v>
      </c>
      <c r="G23" s="69">
        <f t="shared" si="15"/>
        <v>0.02569444444444444</v>
      </c>
      <c r="H23" s="73"/>
      <c r="I23" s="70">
        <f t="shared" si="4"/>
        <v>0.29652777777777767</v>
      </c>
      <c r="J23" s="48">
        <f t="shared" si="5"/>
        <v>0.33819444444444435</v>
      </c>
      <c r="K23" s="48">
        <f t="shared" si="6"/>
        <v>0.46319444444444435</v>
      </c>
      <c r="L23" s="48">
        <f t="shared" si="7"/>
        <v>0.5465277777777777</v>
      </c>
      <c r="M23" s="48">
        <f t="shared" si="8"/>
        <v>0.6506944444444444</v>
      </c>
      <c r="O23" s="57" t="s">
        <v>54</v>
      </c>
      <c r="P23" s="58" t="s">
        <v>40</v>
      </c>
      <c r="Q23" s="60">
        <f t="shared" si="0"/>
        <v>48</v>
      </c>
      <c r="R23" s="46">
        <v>0.8</v>
      </c>
      <c r="S23" s="59">
        <f t="shared" si="1"/>
        <v>17.2</v>
      </c>
      <c r="T23" s="48">
        <v>0.0006944444444444445</v>
      </c>
      <c r="U23" s="48">
        <f t="shared" si="2"/>
        <v>0.02569444444444444</v>
      </c>
      <c r="V23" s="48">
        <f t="shared" si="9"/>
        <v>0.26874999999999993</v>
      </c>
      <c r="W23" s="48">
        <f t="shared" si="10"/>
        <v>0.35902777777777767</v>
      </c>
      <c r="X23" s="48">
        <f t="shared" si="11"/>
        <v>0.40069444444444435</v>
      </c>
      <c r="Y23" s="48">
        <f t="shared" si="12"/>
        <v>0.5256944444444444</v>
      </c>
      <c r="Z23" s="69">
        <f t="shared" si="13"/>
        <v>0.6090277777777777</v>
      </c>
      <c r="AA23" s="73"/>
      <c r="AC23" s="64"/>
      <c r="AD23" s="64"/>
      <c r="AE23" s="64"/>
      <c r="AF23" s="64"/>
      <c r="AG23" s="64"/>
    </row>
    <row r="24" spans="1:33" s="44" customFormat="1" ht="10.5">
      <c r="A24" s="57" t="s">
        <v>45</v>
      </c>
      <c r="B24" s="58" t="s">
        <v>40</v>
      </c>
      <c r="C24" s="60">
        <f t="shared" si="3"/>
        <v>30</v>
      </c>
      <c r="D24" s="46">
        <v>1</v>
      </c>
      <c r="E24" s="59">
        <f t="shared" si="16"/>
        <v>22</v>
      </c>
      <c r="F24" s="48">
        <v>0.001388888888888889</v>
      </c>
      <c r="G24" s="69">
        <f t="shared" si="15"/>
        <v>0.027083333333333327</v>
      </c>
      <c r="H24" s="73"/>
      <c r="I24" s="70">
        <f t="shared" si="4"/>
        <v>0.29791666666666655</v>
      </c>
      <c r="J24" s="48">
        <f t="shared" si="5"/>
        <v>0.33958333333333324</v>
      </c>
      <c r="K24" s="48">
        <f t="shared" si="6"/>
        <v>0.46458333333333324</v>
      </c>
      <c r="L24" s="48">
        <f t="shared" si="7"/>
        <v>0.5479166666666666</v>
      </c>
      <c r="M24" s="48">
        <f t="shared" si="8"/>
        <v>0.6520833333333332</v>
      </c>
      <c r="O24" s="57" t="s">
        <v>55</v>
      </c>
      <c r="P24" s="58" t="s">
        <v>40</v>
      </c>
      <c r="Q24" s="60">
        <f t="shared" si="0"/>
        <v>40</v>
      </c>
      <c r="R24" s="46">
        <v>2</v>
      </c>
      <c r="S24" s="59">
        <f t="shared" si="1"/>
        <v>19.2</v>
      </c>
      <c r="T24" s="48">
        <v>0.0020833333333333333</v>
      </c>
      <c r="U24" s="48">
        <f t="shared" si="2"/>
        <v>0.027777777777777773</v>
      </c>
      <c r="V24" s="48">
        <f t="shared" si="9"/>
        <v>0.27083333333333326</v>
      </c>
      <c r="W24" s="48">
        <f t="shared" si="10"/>
        <v>0.361111111111111</v>
      </c>
      <c r="X24" s="48">
        <f t="shared" si="11"/>
        <v>0.4027777777777777</v>
      </c>
      <c r="Y24" s="48">
        <f t="shared" si="12"/>
        <v>0.5277777777777777</v>
      </c>
      <c r="Z24" s="69">
        <f t="shared" si="13"/>
        <v>0.611111111111111</v>
      </c>
      <c r="AA24" s="73"/>
      <c r="AC24" s="64"/>
      <c r="AD24" s="64"/>
      <c r="AE24" s="64"/>
      <c r="AF24" s="64"/>
      <c r="AG24" s="64"/>
    </row>
    <row r="25" spans="1:33" s="44" customFormat="1" ht="10.5">
      <c r="A25" s="57" t="s">
        <v>46</v>
      </c>
      <c r="B25" s="58" t="s">
        <v>40</v>
      </c>
      <c r="C25" s="60">
        <f t="shared" si="3"/>
        <v>39</v>
      </c>
      <c r="D25" s="46">
        <v>1.3</v>
      </c>
      <c r="E25" s="59">
        <f t="shared" si="16"/>
        <v>23.3</v>
      </c>
      <c r="F25" s="48">
        <v>0.001388888888888889</v>
      </c>
      <c r="G25" s="69">
        <f t="shared" si="15"/>
        <v>0.028472222222222215</v>
      </c>
      <c r="H25" s="73"/>
      <c r="I25" s="70">
        <f t="shared" si="4"/>
        <v>0.29930555555555544</v>
      </c>
      <c r="J25" s="48">
        <f t="shared" si="5"/>
        <v>0.3409722222222221</v>
      </c>
      <c r="K25" s="48">
        <f t="shared" si="6"/>
        <v>0.4659722222222221</v>
      </c>
      <c r="L25" s="48">
        <f t="shared" si="7"/>
        <v>0.5493055555555555</v>
      </c>
      <c r="M25" s="48">
        <f t="shared" si="8"/>
        <v>0.6534722222222221</v>
      </c>
      <c r="O25" s="57" t="s">
        <v>56</v>
      </c>
      <c r="P25" s="58" t="s">
        <v>40</v>
      </c>
      <c r="Q25" s="60">
        <f t="shared" si="0"/>
        <v>45</v>
      </c>
      <c r="R25" s="46">
        <v>1.5</v>
      </c>
      <c r="S25" s="59">
        <f t="shared" si="1"/>
        <v>20.7</v>
      </c>
      <c r="T25" s="48">
        <v>0.001388888888888889</v>
      </c>
      <c r="U25" s="48">
        <f t="shared" si="2"/>
        <v>0.02916666666666666</v>
      </c>
      <c r="V25" s="48">
        <f t="shared" si="9"/>
        <v>0.27222222222222214</v>
      </c>
      <c r="W25" s="48">
        <f t="shared" si="10"/>
        <v>0.3624999999999999</v>
      </c>
      <c r="X25" s="48">
        <f t="shared" si="11"/>
        <v>0.40416666666666656</v>
      </c>
      <c r="Y25" s="48">
        <f t="shared" si="12"/>
        <v>0.5291666666666666</v>
      </c>
      <c r="Z25" s="69">
        <f t="shared" si="13"/>
        <v>0.6124999999999999</v>
      </c>
      <c r="AA25" s="73"/>
      <c r="AC25" s="64"/>
      <c r="AD25" s="64"/>
      <c r="AE25" s="64"/>
      <c r="AF25" s="64"/>
      <c r="AG25" s="64"/>
    </row>
    <row r="26" spans="1:33" s="44" customFormat="1" ht="10.5">
      <c r="A26" s="57" t="s">
        <v>47</v>
      </c>
      <c r="B26" s="58" t="s">
        <v>40</v>
      </c>
      <c r="C26" s="60">
        <f t="shared" si="3"/>
        <v>35.99999999999999</v>
      </c>
      <c r="D26" s="46">
        <v>1.2</v>
      </c>
      <c r="E26" s="59">
        <f t="shared" si="16"/>
        <v>24.5</v>
      </c>
      <c r="F26" s="48">
        <v>0.001388888888888889</v>
      </c>
      <c r="G26" s="69">
        <f t="shared" si="15"/>
        <v>0.029861111111111102</v>
      </c>
      <c r="H26" s="73"/>
      <c r="I26" s="70">
        <f t="shared" si="4"/>
        <v>0.3006944444444443</v>
      </c>
      <c r="J26" s="48">
        <f t="shared" si="5"/>
        <v>0.342361111111111</v>
      </c>
      <c r="K26" s="48">
        <f t="shared" si="6"/>
        <v>0.467361111111111</v>
      </c>
      <c r="L26" s="48">
        <f t="shared" si="7"/>
        <v>0.5506944444444444</v>
      </c>
      <c r="M26" s="48">
        <f t="shared" si="8"/>
        <v>0.654861111111111</v>
      </c>
      <c r="O26" s="57" t="s">
        <v>57</v>
      </c>
      <c r="P26" s="58" t="s">
        <v>40</v>
      </c>
      <c r="Q26" s="60">
        <f t="shared" si="0"/>
        <v>44</v>
      </c>
      <c r="R26" s="46">
        <v>2.2</v>
      </c>
      <c r="S26" s="59">
        <f t="shared" si="1"/>
        <v>22.9</v>
      </c>
      <c r="T26" s="48">
        <v>0.0020833333333333333</v>
      </c>
      <c r="U26" s="48">
        <f t="shared" si="2"/>
        <v>0.031249999999999993</v>
      </c>
      <c r="V26" s="48">
        <f t="shared" si="9"/>
        <v>0.27430555555555547</v>
      </c>
      <c r="W26" s="48">
        <f t="shared" si="10"/>
        <v>0.3645833333333332</v>
      </c>
      <c r="X26" s="48">
        <f t="shared" si="11"/>
        <v>0.4062499999999999</v>
      </c>
      <c r="Y26" s="48">
        <f t="shared" si="12"/>
        <v>0.5312499999999999</v>
      </c>
      <c r="Z26" s="69">
        <f t="shared" si="13"/>
        <v>0.6145833333333333</v>
      </c>
      <c r="AA26" s="73"/>
      <c r="AC26" s="64"/>
      <c r="AD26" s="64"/>
      <c r="AE26" s="64"/>
      <c r="AF26" s="64"/>
      <c r="AG26" s="64"/>
    </row>
    <row r="27" spans="1:33" s="44" customFormat="1" ht="10.5">
      <c r="A27" s="57" t="s">
        <v>48</v>
      </c>
      <c r="B27" s="58" t="s">
        <v>40</v>
      </c>
      <c r="C27" s="60">
        <f t="shared" si="3"/>
        <v>41.99999999999999</v>
      </c>
      <c r="D27" s="46">
        <v>1.4</v>
      </c>
      <c r="E27" s="59">
        <f t="shared" si="16"/>
        <v>25.9</v>
      </c>
      <c r="F27" s="48">
        <v>0.001388888888888889</v>
      </c>
      <c r="G27" s="69">
        <f t="shared" si="15"/>
        <v>0.03124999999999999</v>
      </c>
      <c r="H27" s="73"/>
      <c r="I27" s="70">
        <f t="shared" si="4"/>
        <v>0.3020833333333332</v>
      </c>
      <c r="J27" s="48">
        <f t="shared" si="5"/>
        <v>0.3437499999999999</v>
      </c>
      <c r="K27" s="48">
        <f t="shared" si="6"/>
        <v>0.4687499999999999</v>
      </c>
      <c r="L27" s="48">
        <f t="shared" si="7"/>
        <v>0.5520833333333333</v>
      </c>
      <c r="M27" s="48">
        <f t="shared" si="8"/>
        <v>0.6562499999999999</v>
      </c>
      <c r="O27" s="57" t="s">
        <v>58</v>
      </c>
      <c r="P27" s="58" t="s">
        <v>40</v>
      </c>
      <c r="Q27" s="60">
        <f t="shared" si="0"/>
        <v>35.99999999999999</v>
      </c>
      <c r="R27" s="46">
        <v>1.2</v>
      </c>
      <c r="S27" s="59">
        <f t="shared" si="1"/>
        <v>24.099999999999998</v>
      </c>
      <c r="T27" s="48">
        <v>0.001388888888888889</v>
      </c>
      <c r="U27" s="48">
        <f t="shared" si="2"/>
        <v>0.032638888888888884</v>
      </c>
      <c r="V27" s="48">
        <f t="shared" si="9"/>
        <v>0.27569444444444435</v>
      </c>
      <c r="W27" s="48">
        <f t="shared" si="10"/>
        <v>0.3659722222222221</v>
      </c>
      <c r="X27" s="48">
        <f t="shared" si="11"/>
        <v>0.4076388888888888</v>
      </c>
      <c r="Y27" s="48">
        <f t="shared" si="12"/>
        <v>0.5326388888888888</v>
      </c>
      <c r="Z27" s="69">
        <f t="shared" si="13"/>
        <v>0.6159722222222221</v>
      </c>
      <c r="AA27" s="73"/>
      <c r="AC27" s="64"/>
      <c r="AD27" s="64"/>
      <c r="AE27" s="64"/>
      <c r="AF27" s="64"/>
      <c r="AG27" s="64"/>
    </row>
    <row r="28" spans="1:33" s="44" customFormat="1" ht="10.5">
      <c r="A28" s="57" t="s">
        <v>49</v>
      </c>
      <c r="B28" s="58" t="s">
        <v>40</v>
      </c>
      <c r="C28" s="60">
        <f t="shared" si="3"/>
        <v>42</v>
      </c>
      <c r="D28" s="46">
        <v>2.1</v>
      </c>
      <c r="E28" s="59">
        <f t="shared" si="16"/>
        <v>28</v>
      </c>
      <c r="F28" s="48">
        <v>0.0020833333333333333</v>
      </c>
      <c r="G28" s="69">
        <f t="shared" si="15"/>
        <v>0.033333333333333326</v>
      </c>
      <c r="H28" s="73"/>
      <c r="I28" s="70">
        <f t="shared" si="4"/>
        <v>0.30416666666666653</v>
      </c>
      <c r="J28" s="48">
        <f t="shared" si="5"/>
        <v>0.3458333333333332</v>
      </c>
      <c r="K28" s="48">
        <f t="shared" si="6"/>
        <v>0.4708333333333332</v>
      </c>
      <c r="L28" s="48">
        <f t="shared" si="7"/>
        <v>0.5541666666666666</v>
      </c>
      <c r="M28" s="48">
        <f t="shared" si="8"/>
        <v>0.6583333333333332</v>
      </c>
      <c r="O28" s="57" t="s">
        <v>59</v>
      </c>
      <c r="P28" s="58" t="s">
        <v>40</v>
      </c>
      <c r="Q28" s="60">
        <f t="shared" si="0"/>
        <v>35.99999999999999</v>
      </c>
      <c r="R28" s="46">
        <v>1.2</v>
      </c>
      <c r="S28" s="59">
        <f t="shared" si="1"/>
        <v>25.299999999999997</v>
      </c>
      <c r="T28" s="48">
        <v>0.001388888888888889</v>
      </c>
      <c r="U28" s="48">
        <f t="shared" si="2"/>
        <v>0.034027777777777775</v>
      </c>
      <c r="V28" s="48">
        <f t="shared" si="9"/>
        <v>0.27708333333333324</v>
      </c>
      <c r="W28" s="48">
        <f t="shared" si="10"/>
        <v>0.36736111111111097</v>
      </c>
      <c r="X28" s="48">
        <f t="shared" si="11"/>
        <v>0.40902777777777766</v>
      </c>
      <c r="Y28" s="48">
        <f t="shared" si="12"/>
        <v>0.5340277777777777</v>
      </c>
      <c r="Z28" s="69">
        <f t="shared" si="13"/>
        <v>0.617361111111111</v>
      </c>
      <c r="AA28" s="73"/>
      <c r="AC28" s="64"/>
      <c r="AD28" s="64"/>
      <c r="AE28" s="64"/>
      <c r="AF28" s="64"/>
      <c r="AG28" s="64"/>
    </row>
    <row r="29" spans="1:33" s="44" customFormat="1" ht="10.5">
      <c r="A29" s="57" t="s">
        <v>50</v>
      </c>
      <c r="B29" s="58" t="s">
        <v>40</v>
      </c>
      <c r="C29" s="60">
        <f t="shared" si="3"/>
        <v>45</v>
      </c>
      <c r="D29" s="46">
        <v>1.5</v>
      </c>
      <c r="E29" s="59">
        <f t="shared" si="16"/>
        <v>29.5</v>
      </c>
      <c r="F29" s="48">
        <v>0.001388888888888889</v>
      </c>
      <c r="G29" s="69">
        <f t="shared" si="15"/>
        <v>0.03472222222222222</v>
      </c>
      <c r="H29" s="73"/>
      <c r="I29" s="70">
        <f t="shared" si="4"/>
        <v>0.3055555555555554</v>
      </c>
      <c r="J29" s="48">
        <f t="shared" si="5"/>
        <v>0.3472222222222221</v>
      </c>
      <c r="K29" s="48">
        <f t="shared" si="6"/>
        <v>0.4722222222222221</v>
      </c>
      <c r="L29" s="48">
        <f t="shared" si="7"/>
        <v>0.5555555555555555</v>
      </c>
      <c r="M29" s="48">
        <f t="shared" si="8"/>
        <v>0.6597222222222221</v>
      </c>
      <c r="O29" s="57" t="s">
        <v>60</v>
      </c>
      <c r="P29" s="58" t="s">
        <v>40</v>
      </c>
      <c r="Q29" s="60">
        <f t="shared" si="0"/>
        <v>39</v>
      </c>
      <c r="R29" s="46">
        <v>1.3</v>
      </c>
      <c r="S29" s="59">
        <f t="shared" si="1"/>
        <v>26.599999999999998</v>
      </c>
      <c r="T29" s="48">
        <v>0.001388888888888889</v>
      </c>
      <c r="U29" s="48">
        <f t="shared" si="2"/>
        <v>0.035416666666666666</v>
      </c>
      <c r="V29" s="48">
        <f t="shared" si="9"/>
        <v>0.2784722222222221</v>
      </c>
      <c r="W29" s="48">
        <f t="shared" si="10"/>
        <v>0.36874999999999986</v>
      </c>
      <c r="X29" s="48">
        <f t="shared" si="11"/>
        <v>0.41041666666666654</v>
      </c>
      <c r="Y29" s="48">
        <f t="shared" si="12"/>
        <v>0.5354166666666665</v>
      </c>
      <c r="Z29" s="69">
        <f t="shared" si="13"/>
        <v>0.6187499999999999</v>
      </c>
      <c r="AA29" s="73"/>
      <c r="AC29" s="64"/>
      <c r="AD29" s="64"/>
      <c r="AE29" s="64"/>
      <c r="AF29" s="64"/>
      <c r="AG29" s="64"/>
    </row>
    <row r="30" spans="1:33" s="44" customFormat="1" ht="10.5">
      <c r="A30" s="57" t="s">
        <v>51</v>
      </c>
      <c r="B30" s="58" t="s">
        <v>40</v>
      </c>
      <c r="C30" s="60">
        <f t="shared" si="3"/>
        <v>40</v>
      </c>
      <c r="D30" s="46">
        <v>2</v>
      </c>
      <c r="E30" s="59">
        <f t="shared" si="16"/>
        <v>31.5</v>
      </c>
      <c r="F30" s="48">
        <v>0.0020833333333333333</v>
      </c>
      <c r="G30" s="69">
        <f t="shared" si="15"/>
        <v>0.03680555555555555</v>
      </c>
      <c r="H30" s="73"/>
      <c r="I30" s="70">
        <f t="shared" si="4"/>
        <v>0.30763888888888874</v>
      </c>
      <c r="J30" s="48">
        <f t="shared" si="5"/>
        <v>0.3493055555555554</v>
      </c>
      <c r="K30" s="48">
        <f t="shared" si="6"/>
        <v>0.4743055555555554</v>
      </c>
      <c r="L30" s="48">
        <f t="shared" si="7"/>
        <v>0.5576388888888888</v>
      </c>
      <c r="M30" s="48">
        <f t="shared" si="8"/>
        <v>0.6618055555555554</v>
      </c>
      <c r="O30" s="57" t="s">
        <v>61</v>
      </c>
      <c r="P30" s="58" t="s">
        <v>40</v>
      </c>
      <c r="Q30" s="60">
        <f t="shared" si="0"/>
        <v>33</v>
      </c>
      <c r="R30" s="46">
        <v>1.1</v>
      </c>
      <c r="S30" s="59">
        <f t="shared" si="1"/>
        <v>27.7</v>
      </c>
      <c r="T30" s="48">
        <v>0.001388888888888889</v>
      </c>
      <c r="U30" s="48">
        <f t="shared" si="2"/>
        <v>0.03680555555555556</v>
      </c>
      <c r="V30" s="48">
        <f t="shared" si="9"/>
        <v>0.279861111111111</v>
      </c>
      <c r="W30" s="48">
        <f t="shared" si="10"/>
        <v>0.37013888888888874</v>
      </c>
      <c r="X30" s="48">
        <f t="shared" si="11"/>
        <v>0.4118055555555554</v>
      </c>
      <c r="Y30" s="48">
        <f t="shared" si="12"/>
        <v>0.5368055555555554</v>
      </c>
      <c r="Z30" s="69">
        <f t="shared" si="13"/>
        <v>0.6201388888888888</v>
      </c>
      <c r="AA30" s="73"/>
      <c r="AC30" s="64"/>
      <c r="AD30" s="64"/>
      <c r="AE30" s="64"/>
      <c r="AF30" s="64"/>
      <c r="AG30" s="64"/>
    </row>
    <row r="31" spans="1:33" s="44" customFormat="1" ht="10.5">
      <c r="A31" s="57" t="s">
        <v>52</v>
      </c>
      <c r="B31" s="58" t="s">
        <v>40</v>
      </c>
      <c r="C31" s="60">
        <f t="shared" si="3"/>
        <v>41.99999999999999</v>
      </c>
      <c r="D31" s="46">
        <v>0.7</v>
      </c>
      <c r="E31" s="59">
        <f t="shared" si="16"/>
        <v>32.2</v>
      </c>
      <c r="F31" s="48">
        <v>0.0006944444444444445</v>
      </c>
      <c r="G31" s="69">
        <f t="shared" si="15"/>
        <v>0.03749999999999999</v>
      </c>
      <c r="H31" s="73"/>
      <c r="I31" s="70">
        <f t="shared" si="4"/>
        <v>0.3083333333333332</v>
      </c>
      <c r="J31" s="48">
        <f t="shared" si="5"/>
        <v>0.34999999999999987</v>
      </c>
      <c r="K31" s="48">
        <f t="shared" si="6"/>
        <v>0.47499999999999987</v>
      </c>
      <c r="L31" s="48">
        <f t="shared" si="7"/>
        <v>0.5583333333333332</v>
      </c>
      <c r="M31" s="48">
        <f t="shared" si="8"/>
        <v>0.6624999999999999</v>
      </c>
      <c r="O31" s="57" t="s">
        <v>62</v>
      </c>
      <c r="P31" s="58" t="s">
        <v>40</v>
      </c>
      <c r="Q31" s="60">
        <f t="shared" si="0"/>
        <v>35.99999999999999</v>
      </c>
      <c r="R31" s="46">
        <v>1.2</v>
      </c>
      <c r="S31" s="59">
        <f t="shared" si="1"/>
        <v>28.9</v>
      </c>
      <c r="T31" s="48">
        <v>0.001388888888888889</v>
      </c>
      <c r="U31" s="48">
        <f t="shared" si="2"/>
        <v>0.03819444444444445</v>
      </c>
      <c r="V31" s="48">
        <f t="shared" si="9"/>
        <v>0.2812499999999999</v>
      </c>
      <c r="W31" s="48">
        <f t="shared" si="10"/>
        <v>0.3715277777777776</v>
      </c>
      <c r="X31" s="48">
        <f t="shared" si="11"/>
        <v>0.4131944444444443</v>
      </c>
      <c r="Y31" s="48">
        <f t="shared" si="12"/>
        <v>0.5381944444444443</v>
      </c>
      <c r="Z31" s="69">
        <f t="shared" si="13"/>
        <v>0.6215277777777777</v>
      </c>
      <c r="AA31" s="73"/>
      <c r="AC31" s="64"/>
      <c r="AD31" s="64"/>
      <c r="AE31" s="64"/>
      <c r="AF31" s="64"/>
      <c r="AG31" s="64"/>
    </row>
    <row r="32" spans="1:33" s="44" customFormat="1" ht="10.5">
      <c r="A32" s="57" t="s">
        <v>71</v>
      </c>
      <c r="B32" s="58" t="s">
        <v>40</v>
      </c>
      <c r="C32" s="60">
        <f t="shared" si="3"/>
        <v>24</v>
      </c>
      <c r="D32" s="46">
        <v>0.8</v>
      </c>
      <c r="E32" s="59">
        <f t="shared" si="16"/>
        <v>33</v>
      </c>
      <c r="F32" s="48">
        <v>0.001388888888888889</v>
      </c>
      <c r="G32" s="69">
        <f t="shared" si="15"/>
        <v>0.03888888888888888</v>
      </c>
      <c r="H32" s="73"/>
      <c r="I32" s="70">
        <f t="shared" si="4"/>
        <v>0.30972222222222207</v>
      </c>
      <c r="J32" s="48">
        <f t="shared" si="5"/>
        <v>0.35138888888888875</v>
      </c>
      <c r="K32" s="48">
        <f t="shared" si="6"/>
        <v>0.47638888888888875</v>
      </c>
      <c r="L32" s="48">
        <f t="shared" si="7"/>
        <v>0.5597222222222221</v>
      </c>
      <c r="M32" s="48">
        <f t="shared" si="8"/>
        <v>0.6638888888888888</v>
      </c>
      <c r="O32" s="57" t="s">
        <v>63</v>
      </c>
      <c r="P32" s="58" t="s">
        <v>40</v>
      </c>
      <c r="Q32" s="60">
        <f t="shared" si="0"/>
        <v>36</v>
      </c>
      <c r="R32" s="46">
        <v>3</v>
      </c>
      <c r="S32" s="59">
        <f t="shared" si="1"/>
        <v>31.9</v>
      </c>
      <c r="T32" s="48">
        <v>0.003472222222222222</v>
      </c>
      <c r="U32" s="48">
        <f t="shared" si="2"/>
        <v>0.04166666666666667</v>
      </c>
      <c r="V32" s="48">
        <f t="shared" si="9"/>
        <v>0.2847222222222221</v>
      </c>
      <c r="W32" s="48">
        <f t="shared" si="10"/>
        <v>0.37499999999999983</v>
      </c>
      <c r="X32" s="48">
        <f t="shared" si="11"/>
        <v>0.4166666666666665</v>
      </c>
      <c r="Y32" s="48">
        <f t="shared" si="12"/>
        <v>0.5416666666666665</v>
      </c>
      <c r="Z32" s="69">
        <f t="shared" si="13"/>
        <v>0.6249999999999999</v>
      </c>
      <c r="AA32" s="73"/>
      <c r="AC32" s="64"/>
      <c r="AD32" s="64"/>
      <c r="AE32" s="64"/>
      <c r="AF32" s="64"/>
      <c r="AG32" s="64"/>
    </row>
    <row r="33" spans="1:33" s="44" customFormat="1" ht="10.5">
      <c r="A33" s="57" t="s">
        <v>72</v>
      </c>
      <c r="B33" s="58" t="s">
        <v>40</v>
      </c>
      <c r="C33" s="60">
        <f t="shared" si="3"/>
        <v>27</v>
      </c>
      <c r="D33" s="46">
        <v>0.9</v>
      </c>
      <c r="E33" s="59">
        <f t="shared" si="16"/>
        <v>33.9</v>
      </c>
      <c r="F33" s="48">
        <v>0.001388888888888889</v>
      </c>
      <c r="G33" s="69">
        <f t="shared" si="15"/>
        <v>0.04027777777777777</v>
      </c>
      <c r="H33" s="73"/>
      <c r="I33" s="70">
        <f t="shared" si="4"/>
        <v>0.31111111111111095</v>
      </c>
      <c r="J33" s="48">
        <f t="shared" si="5"/>
        <v>0.35277777777777763</v>
      </c>
      <c r="K33" s="48">
        <f t="shared" si="6"/>
        <v>0.47777777777777763</v>
      </c>
      <c r="L33" s="48">
        <f t="shared" si="7"/>
        <v>0.561111111111111</v>
      </c>
      <c r="M33" s="48">
        <f t="shared" si="8"/>
        <v>0.6652777777777776</v>
      </c>
      <c r="O33" s="57" t="s">
        <v>68</v>
      </c>
      <c r="P33" s="58" t="s">
        <v>40</v>
      </c>
      <c r="Q33" s="60">
        <f t="shared" si="0"/>
        <v>35.99999999999999</v>
      </c>
      <c r="R33" s="46">
        <v>0.6</v>
      </c>
      <c r="S33" s="59">
        <f t="shared" si="1"/>
        <v>32.5</v>
      </c>
      <c r="T33" s="48">
        <v>0.0006944444444444445</v>
      </c>
      <c r="U33" s="48">
        <f t="shared" si="2"/>
        <v>0.04236111111111111</v>
      </c>
      <c r="V33" s="48">
        <f t="shared" si="9"/>
        <v>0.28541666666666654</v>
      </c>
      <c r="W33" s="48">
        <f t="shared" si="10"/>
        <v>0.3756944444444443</v>
      </c>
      <c r="X33" s="48">
        <f t="shared" si="11"/>
        <v>0.41736111111111096</v>
      </c>
      <c r="Y33" s="48">
        <f t="shared" si="12"/>
        <v>0.542361111111111</v>
      </c>
      <c r="Z33" s="69">
        <f t="shared" si="13"/>
        <v>0.6256944444444443</v>
      </c>
      <c r="AA33" s="73"/>
      <c r="AC33" s="64"/>
      <c r="AD33" s="64"/>
      <c r="AE33" s="64"/>
      <c r="AF33" s="64"/>
      <c r="AG33" s="64"/>
    </row>
    <row r="34" spans="1:33" s="44" customFormat="1" ht="10.5">
      <c r="A34" s="57" t="s">
        <v>73</v>
      </c>
      <c r="B34" s="58" t="s">
        <v>31</v>
      </c>
      <c r="C34" s="60">
        <f t="shared" si="3"/>
        <v>33</v>
      </c>
      <c r="D34" s="46">
        <v>1.1</v>
      </c>
      <c r="E34" s="59">
        <f t="shared" si="16"/>
        <v>35</v>
      </c>
      <c r="F34" s="48">
        <v>0.001388888888888889</v>
      </c>
      <c r="G34" s="69">
        <f t="shared" si="15"/>
        <v>0.041666666666666664</v>
      </c>
      <c r="H34" s="73"/>
      <c r="I34" s="70">
        <f t="shared" si="4"/>
        <v>0.31249999999999983</v>
      </c>
      <c r="J34" s="48">
        <f t="shared" si="5"/>
        <v>0.3541666666666665</v>
      </c>
      <c r="K34" s="48">
        <f t="shared" si="6"/>
        <v>0.4791666666666665</v>
      </c>
      <c r="L34" s="48">
        <f t="shared" si="7"/>
        <v>0.5624999999999999</v>
      </c>
      <c r="M34" s="48">
        <f t="shared" si="8"/>
        <v>0.6666666666666665</v>
      </c>
      <c r="O34" s="57" t="s">
        <v>69</v>
      </c>
      <c r="P34" s="58" t="s">
        <v>40</v>
      </c>
      <c r="Q34" s="60">
        <f t="shared" si="0"/>
        <v>44</v>
      </c>
      <c r="R34" s="46">
        <v>2.2</v>
      </c>
      <c r="S34" s="59">
        <f t="shared" si="1"/>
        <v>34.7</v>
      </c>
      <c r="T34" s="48">
        <v>0.0020833333333333333</v>
      </c>
      <c r="U34" s="48">
        <f t="shared" si="2"/>
        <v>0.044444444444444446</v>
      </c>
      <c r="V34" s="48">
        <f t="shared" si="9"/>
        <v>0.28749999999999987</v>
      </c>
      <c r="W34" s="48">
        <f t="shared" si="10"/>
        <v>0.3777777777777776</v>
      </c>
      <c r="X34" s="48">
        <f t="shared" si="11"/>
        <v>0.4194444444444443</v>
      </c>
      <c r="Y34" s="48">
        <f t="shared" si="12"/>
        <v>0.5444444444444443</v>
      </c>
      <c r="Z34" s="69">
        <f t="shared" si="13"/>
        <v>0.6277777777777777</v>
      </c>
      <c r="AA34" s="73"/>
      <c r="AC34" s="64"/>
      <c r="AD34" s="64"/>
      <c r="AE34" s="64"/>
      <c r="AF34" s="64"/>
      <c r="AG34" s="64"/>
    </row>
    <row r="35" spans="1:33" s="44" customFormat="1" ht="10.5">
      <c r="A35" s="57" t="s">
        <v>74</v>
      </c>
      <c r="B35" s="58" t="s">
        <v>31</v>
      </c>
      <c r="C35" s="60">
        <f t="shared" si="3"/>
        <v>45</v>
      </c>
      <c r="D35" s="46">
        <v>3</v>
      </c>
      <c r="E35" s="59">
        <f t="shared" si="16"/>
        <v>38</v>
      </c>
      <c r="F35" s="48">
        <v>0.002777777777777778</v>
      </c>
      <c r="G35" s="69">
        <f t="shared" si="15"/>
        <v>0.04444444444444444</v>
      </c>
      <c r="H35" s="73"/>
      <c r="I35" s="70">
        <f t="shared" si="4"/>
        <v>0.3152777777777776</v>
      </c>
      <c r="J35" s="48">
        <f t="shared" si="5"/>
        <v>0.3569444444444443</v>
      </c>
      <c r="K35" s="48">
        <f t="shared" si="6"/>
        <v>0.4819444444444443</v>
      </c>
      <c r="L35" s="48">
        <f t="shared" si="7"/>
        <v>0.5652777777777777</v>
      </c>
      <c r="M35" s="48">
        <f t="shared" si="8"/>
        <v>0.6694444444444443</v>
      </c>
      <c r="O35" s="57" t="s">
        <v>70</v>
      </c>
      <c r="P35" s="58" t="s">
        <v>40</v>
      </c>
      <c r="Q35" s="60">
        <f t="shared" si="0"/>
        <v>35.99999999999999</v>
      </c>
      <c r="R35" s="46">
        <v>1.2</v>
      </c>
      <c r="S35" s="59">
        <f t="shared" si="1"/>
        <v>35.900000000000006</v>
      </c>
      <c r="T35" s="48">
        <v>0.001388888888888889</v>
      </c>
      <c r="U35" s="48">
        <f t="shared" si="2"/>
        <v>0.04583333333333334</v>
      </c>
      <c r="V35" s="48">
        <f t="shared" si="9"/>
        <v>0.28888888888888875</v>
      </c>
      <c r="W35" s="48">
        <f t="shared" si="10"/>
        <v>0.3791666666666665</v>
      </c>
      <c r="X35" s="48">
        <f t="shared" si="11"/>
        <v>0.42083333333333317</v>
      </c>
      <c r="Y35" s="48">
        <f t="shared" si="12"/>
        <v>0.5458333333333332</v>
      </c>
      <c r="Z35" s="69">
        <f t="shared" si="13"/>
        <v>0.6291666666666665</v>
      </c>
      <c r="AA35" s="73"/>
      <c r="AC35" s="64"/>
      <c r="AD35" s="64"/>
      <c r="AE35" s="64"/>
      <c r="AF35" s="64"/>
      <c r="AG35" s="64"/>
    </row>
    <row r="36" spans="1:33" s="44" customFormat="1" ht="10.5">
      <c r="A36" s="57" t="s">
        <v>75</v>
      </c>
      <c r="B36" s="58" t="s">
        <v>31</v>
      </c>
      <c r="C36" s="60">
        <f t="shared" si="3"/>
        <v>24</v>
      </c>
      <c r="D36" s="46">
        <v>0.8</v>
      </c>
      <c r="E36" s="59">
        <f t="shared" si="16"/>
        <v>38.8</v>
      </c>
      <c r="F36" s="48">
        <v>0.001388888888888889</v>
      </c>
      <c r="G36" s="69">
        <f t="shared" si="15"/>
        <v>0.04583333333333333</v>
      </c>
      <c r="H36" s="71"/>
      <c r="I36" s="70">
        <f t="shared" si="4"/>
        <v>0.3166666666666665</v>
      </c>
      <c r="J36" s="48">
        <f t="shared" si="5"/>
        <v>0.35833333333333317</v>
      </c>
      <c r="K36" s="48">
        <f t="shared" si="6"/>
        <v>0.48333333333333317</v>
      </c>
      <c r="L36" s="48">
        <f t="shared" si="7"/>
        <v>0.5666666666666665</v>
      </c>
      <c r="M36" s="48">
        <f t="shared" si="8"/>
        <v>0.6708333333333332</v>
      </c>
      <c r="O36" s="57" t="s">
        <v>10</v>
      </c>
      <c r="P36" s="58" t="s">
        <v>32</v>
      </c>
      <c r="Q36" s="60">
        <f t="shared" si="0"/>
        <v>38</v>
      </c>
      <c r="R36" s="46">
        <v>1.9</v>
      </c>
      <c r="S36" s="59">
        <f t="shared" si="1"/>
        <v>37.800000000000004</v>
      </c>
      <c r="T36" s="48">
        <v>0.0020833333333333333</v>
      </c>
      <c r="U36" s="48">
        <f t="shared" si="2"/>
        <v>0.04791666666666667</v>
      </c>
      <c r="V36" s="48">
        <f t="shared" si="9"/>
        <v>0.2909722222222221</v>
      </c>
      <c r="W36" s="48">
        <f t="shared" si="10"/>
        <v>0.3812499999999998</v>
      </c>
      <c r="X36" s="48">
        <f t="shared" si="11"/>
        <v>0.4229166666666665</v>
      </c>
      <c r="Y36" s="48">
        <f t="shared" si="12"/>
        <v>0.5479166666666665</v>
      </c>
      <c r="Z36" s="69">
        <f t="shared" si="13"/>
        <v>0.6312499999999999</v>
      </c>
      <c r="AA36" s="73"/>
      <c r="AC36" s="64"/>
      <c r="AD36" s="64"/>
      <c r="AE36" s="64"/>
      <c r="AF36" s="64"/>
      <c r="AG36" s="64"/>
    </row>
    <row r="37" spans="1:33" s="44" customFormat="1" ht="10.5">
      <c r="A37" s="57" t="s">
        <v>76</v>
      </c>
      <c r="B37" s="58" t="s">
        <v>31</v>
      </c>
      <c r="C37" s="60">
        <f t="shared" si="3"/>
        <v>41.99999999999999</v>
      </c>
      <c r="D37" s="46">
        <v>1.4</v>
      </c>
      <c r="E37" s="59">
        <f t="shared" si="16"/>
        <v>40.199999999999996</v>
      </c>
      <c r="F37" s="48">
        <v>0.001388888888888889</v>
      </c>
      <c r="G37" s="48">
        <f t="shared" si="15"/>
        <v>0.04722222222222222</v>
      </c>
      <c r="H37" s="71">
        <v>0.23263888888888887</v>
      </c>
      <c r="I37" s="48">
        <f t="shared" si="4"/>
        <v>0.31805555555555537</v>
      </c>
      <c r="J37" s="48">
        <f t="shared" si="5"/>
        <v>0.35972222222222205</v>
      </c>
      <c r="K37" s="48">
        <f t="shared" si="6"/>
        <v>0.48472222222222205</v>
      </c>
      <c r="L37" s="48">
        <f t="shared" si="7"/>
        <v>0.5680555555555554</v>
      </c>
      <c r="M37" s="48">
        <f t="shared" si="8"/>
        <v>0.672222222222222</v>
      </c>
      <c r="O37" s="57" t="s">
        <v>9</v>
      </c>
      <c r="P37" s="58" t="s">
        <v>32</v>
      </c>
      <c r="Q37" s="60">
        <f t="shared" si="0"/>
        <v>41.99999999999999</v>
      </c>
      <c r="R37" s="46">
        <v>1.4</v>
      </c>
      <c r="S37" s="59">
        <f t="shared" si="1"/>
        <v>39.2</v>
      </c>
      <c r="T37" s="48">
        <v>0.001388888888888889</v>
      </c>
      <c r="U37" s="48">
        <f t="shared" si="2"/>
        <v>0.04930555555555556</v>
      </c>
      <c r="V37" s="48">
        <f t="shared" si="9"/>
        <v>0.29236111111111096</v>
      </c>
      <c r="W37" s="48">
        <f t="shared" si="10"/>
        <v>0.3826388888888887</v>
      </c>
      <c r="X37" s="48">
        <f t="shared" si="11"/>
        <v>0.4243055555555554</v>
      </c>
      <c r="Y37" s="48">
        <f t="shared" si="12"/>
        <v>0.5493055555555554</v>
      </c>
      <c r="Z37" s="69">
        <f t="shared" si="13"/>
        <v>0.6326388888888888</v>
      </c>
      <c r="AA37" s="73"/>
      <c r="AC37" s="64"/>
      <c r="AD37" s="64"/>
      <c r="AE37" s="64"/>
      <c r="AF37" s="64"/>
      <c r="AG37" s="64"/>
    </row>
    <row r="38" spans="1:33" s="44" customFormat="1" ht="10.5">
      <c r="A38" s="57" t="s">
        <v>77</v>
      </c>
      <c r="B38" s="58" t="s">
        <v>40</v>
      </c>
      <c r="C38" s="60">
        <f t="shared" si="3"/>
        <v>30</v>
      </c>
      <c r="D38" s="46">
        <v>1</v>
      </c>
      <c r="E38" s="59">
        <f t="shared" si="16"/>
        <v>41.199999999999996</v>
      </c>
      <c r="F38" s="48">
        <v>0.001388888888888889</v>
      </c>
      <c r="G38" s="48">
        <f t="shared" si="15"/>
        <v>0.04861111111111111</v>
      </c>
      <c r="H38" s="48">
        <f aca="true" t="shared" si="17" ref="H38:H43">H37+F38</f>
        <v>0.23402777777777775</v>
      </c>
      <c r="I38" s="48">
        <f t="shared" si="4"/>
        <v>0.31944444444444425</v>
      </c>
      <c r="J38" s="48">
        <f t="shared" si="5"/>
        <v>0.36111111111111094</v>
      </c>
      <c r="K38" s="48">
        <f t="shared" si="6"/>
        <v>0.48611111111111094</v>
      </c>
      <c r="L38" s="48">
        <f t="shared" si="7"/>
        <v>0.5694444444444443</v>
      </c>
      <c r="M38" s="48">
        <f t="shared" si="8"/>
        <v>0.6736111111111109</v>
      </c>
      <c r="O38" s="57" t="s">
        <v>8</v>
      </c>
      <c r="P38" s="58" t="s">
        <v>32</v>
      </c>
      <c r="Q38" s="60">
        <f t="shared" si="0"/>
        <v>48</v>
      </c>
      <c r="R38" s="46">
        <v>0.8</v>
      </c>
      <c r="S38" s="59">
        <f t="shared" si="1"/>
        <v>40</v>
      </c>
      <c r="T38" s="48">
        <v>0.0006944444444444445</v>
      </c>
      <c r="U38" s="48">
        <f t="shared" si="2"/>
        <v>0.05</v>
      </c>
      <c r="V38" s="48">
        <f t="shared" si="9"/>
        <v>0.2930555555555554</v>
      </c>
      <c r="W38" s="48">
        <f t="shared" si="10"/>
        <v>0.38333333333333314</v>
      </c>
      <c r="X38" s="48">
        <f t="shared" si="11"/>
        <v>0.4249999999999998</v>
      </c>
      <c r="Y38" s="48">
        <f t="shared" si="12"/>
        <v>0.5499999999999998</v>
      </c>
      <c r="Z38" s="69">
        <f t="shared" si="13"/>
        <v>0.6333333333333332</v>
      </c>
      <c r="AA38" s="73"/>
      <c r="AC38" s="64"/>
      <c r="AD38" s="64"/>
      <c r="AE38" s="64"/>
      <c r="AF38" s="64"/>
      <c r="AG38" s="64"/>
    </row>
    <row r="39" spans="1:33" s="44" customFormat="1" ht="10.5">
      <c r="A39" s="57" t="s">
        <v>172</v>
      </c>
      <c r="B39" s="58" t="s">
        <v>40</v>
      </c>
      <c r="C39" s="60">
        <f t="shared" si="3"/>
        <v>45</v>
      </c>
      <c r="D39" s="46">
        <v>1.5</v>
      </c>
      <c r="E39" s="59">
        <f t="shared" si="16"/>
        <v>42.699999999999996</v>
      </c>
      <c r="F39" s="48">
        <v>0.001388888888888889</v>
      </c>
      <c r="G39" s="48">
        <f t="shared" si="15"/>
        <v>0.05</v>
      </c>
      <c r="H39" s="48">
        <f t="shared" si="17"/>
        <v>0.23541666666666664</v>
      </c>
      <c r="I39" s="48">
        <f t="shared" si="4"/>
        <v>0.32083333333333314</v>
      </c>
      <c r="J39" s="48">
        <f t="shared" si="5"/>
        <v>0.3624999999999998</v>
      </c>
      <c r="K39" s="48">
        <f t="shared" si="6"/>
        <v>0.4874999999999998</v>
      </c>
      <c r="L39" s="48">
        <f t="shared" si="7"/>
        <v>0.5708333333333332</v>
      </c>
      <c r="M39" s="48">
        <f t="shared" si="8"/>
        <v>0.6749999999999998</v>
      </c>
      <c r="O39" s="57" t="s">
        <v>7</v>
      </c>
      <c r="P39" s="58" t="s">
        <v>32</v>
      </c>
      <c r="Q39" s="60">
        <f t="shared" si="0"/>
        <v>38</v>
      </c>
      <c r="R39" s="46">
        <v>1.9</v>
      </c>
      <c r="S39" s="59">
        <f t="shared" si="1"/>
        <v>41.9</v>
      </c>
      <c r="T39" s="48">
        <v>0.0020833333333333333</v>
      </c>
      <c r="U39" s="48">
        <f t="shared" si="2"/>
        <v>0.052083333333333336</v>
      </c>
      <c r="V39" s="48">
        <f t="shared" si="9"/>
        <v>0.29513888888888873</v>
      </c>
      <c r="W39" s="48">
        <f t="shared" si="10"/>
        <v>0.38541666666666646</v>
      </c>
      <c r="X39" s="48">
        <f t="shared" si="11"/>
        <v>0.42708333333333315</v>
      </c>
      <c r="Y39" s="48">
        <f t="shared" si="12"/>
        <v>0.5520833333333331</v>
      </c>
      <c r="Z39" s="69">
        <f t="shared" si="13"/>
        <v>0.6354166666666665</v>
      </c>
      <c r="AA39" s="73"/>
      <c r="AC39" s="64"/>
      <c r="AD39" s="64"/>
      <c r="AE39" s="64"/>
      <c r="AF39" s="64"/>
      <c r="AG39" s="64"/>
    </row>
    <row r="40" spans="1:33" s="44" customFormat="1" ht="10.5">
      <c r="A40" s="57" t="s">
        <v>78</v>
      </c>
      <c r="B40" s="58" t="s">
        <v>40</v>
      </c>
      <c r="C40" s="60">
        <f t="shared" si="3"/>
        <v>44</v>
      </c>
      <c r="D40" s="46">
        <v>2.2</v>
      </c>
      <c r="E40" s="59">
        <f t="shared" si="16"/>
        <v>44.9</v>
      </c>
      <c r="F40" s="48">
        <v>0.0020833333333333333</v>
      </c>
      <c r="G40" s="48">
        <f t="shared" si="15"/>
        <v>0.052083333333333336</v>
      </c>
      <c r="H40" s="48">
        <f t="shared" si="17"/>
        <v>0.23749999999999996</v>
      </c>
      <c r="I40" s="48">
        <f t="shared" si="4"/>
        <v>0.32291666666666646</v>
      </c>
      <c r="J40" s="48">
        <f t="shared" si="5"/>
        <v>0.36458333333333315</v>
      </c>
      <c r="K40" s="48">
        <f t="shared" si="6"/>
        <v>0.48958333333333315</v>
      </c>
      <c r="L40" s="48">
        <f t="shared" si="7"/>
        <v>0.5729166666666665</v>
      </c>
      <c r="M40" s="48">
        <f t="shared" si="8"/>
        <v>0.6770833333333331</v>
      </c>
      <c r="O40" s="57" t="s">
        <v>28</v>
      </c>
      <c r="P40" s="58" t="s">
        <v>31</v>
      </c>
      <c r="Q40" s="60">
        <f t="shared" si="0"/>
        <v>43.20000000000001</v>
      </c>
      <c r="R40" s="46">
        <v>3.6</v>
      </c>
      <c r="S40" s="59">
        <f t="shared" si="1"/>
        <v>45.5</v>
      </c>
      <c r="T40" s="48">
        <v>0.003472222222222222</v>
      </c>
      <c r="U40" s="48">
        <f t="shared" si="2"/>
        <v>0.05555555555555556</v>
      </c>
      <c r="V40" s="48">
        <f t="shared" si="9"/>
        <v>0.29861111111111094</v>
      </c>
      <c r="W40" s="48">
        <f t="shared" si="10"/>
        <v>0.3888888888888887</v>
      </c>
      <c r="X40" s="48">
        <f t="shared" si="11"/>
        <v>0.43055555555555536</v>
      </c>
      <c r="Y40" s="48">
        <f t="shared" si="12"/>
        <v>0.5555555555555554</v>
      </c>
      <c r="Z40" s="69">
        <f t="shared" si="13"/>
        <v>0.6388888888888887</v>
      </c>
      <c r="AA40" s="73"/>
      <c r="AC40" s="64"/>
      <c r="AD40" s="64"/>
      <c r="AE40" s="64"/>
      <c r="AF40" s="64"/>
      <c r="AG40" s="64"/>
    </row>
    <row r="41" spans="1:33" s="44" customFormat="1" ht="10.5">
      <c r="A41" s="57" t="s">
        <v>173</v>
      </c>
      <c r="B41" s="58" t="s">
        <v>40</v>
      </c>
      <c r="C41" s="60">
        <f t="shared" si="3"/>
        <v>41.99999999999999</v>
      </c>
      <c r="D41" s="46">
        <v>0.7</v>
      </c>
      <c r="E41" s="59">
        <f t="shared" si="16"/>
        <v>45.6</v>
      </c>
      <c r="F41" s="48">
        <v>0.0006944444444444445</v>
      </c>
      <c r="G41" s="48">
        <f t="shared" si="15"/>
        <v>0.05277777777777778</v>
      </c>
      <c r="H41" s="48">
        <f t="shared" si="17"/>
        <v>0.2381944444444444</v>
      </c>
      <c r="I41" s="48">
        <f t="shared" si="4"/>
        <v>0.3236111111111109</v>
      </c>
      <c r="J41" s="48">
        <f t="shared" si="5"/>
        <v>0.3652777777777776</v>
      </c>
      <c r="K41" s="48">
        <f t="shared" si="6"/>
        <v>0.4902777777777776</v>
      </c>
      <c r="L41" s="48">
        <f t="shared" si="7"/>
        <v>0.573611111111111</v>
      </c>
      <c r="M41" s="48">
        <f t="shared" si="8"/>
        <v>0.6777777777777776</v>
      </c>
      <c r="O41" s="57" t="s">
        <v>37</v>
      </c>
      <c r="P41" s="58" t="s">
        <v>31</v>
      </c>
      <c r="Q41" s="60">
        <f t="shared" si="0"/>
        <v>20</v>
      </c>
      <c r="R41" s="46">
        <v>1</v>
      </c>
      <c r="S41" s="59">
        <f t="shared" si="1"/>
        <v>46.5</v>
      </c>
      <c r="T41" s="48">
        <v>0.0020833333333333333</v>
      </c>
      <c r="U41" s="48">
        <f t="shared" si="2"/>
        <v>0.05763888888888889</v>
      </c>
      <c r="V41" s="48">
        <f t="shared" si="9"/>
        <v>0.30069444444444426</v>
      </c>
      <c r="W41" s="48">
        <f t="shared" si="10"/>
        <v>0.390972222222222</v>
      </c>
      <c r="X41" s="48">
        <f t="shared" si="11"/>
        <v>0.4326388888888887</v>
      </c>
      <c r="Y41" s="48">
        <f t="shared" si="12"/>
        <v>0.5576388888888887</v>
      </c>
      <c r="Z41" s="69">
        <f t="shared" si="13"/>
        <v>0.640972222222222</v>
      </c>
      <c r="AA41" s="73"/>
      <c r="AC41" s="64"/>
      <c r="AD41" s="64"/>
      <c r="AE41" s="64"/>
      <c r="AF41" s="64"/>
      <c r="AG41" s="64"/>
    </row>
    <row r="42" spans="1:33" s="44" customFormat="1" ht="10.5">
      <c r="A42" s="57" t="s">
        <v>174</v>
      </c>
      <c r="B42" s="58" t="s">
        <v>40</v>
      </c>
      <c r="C42" s="60">
        <f t="shared" si="3"/>
        <v>42</v>
      </c>
      <c r="D42" s="46">
        <v>2.1</v>
      </c>
      <c r="E42" s="59">
        <f t="shared" si="16"/>
        <v>47.7</v>
      </c>
      <c r="F42" s="48">
        <v>0.0020833333333333333</v>
      </c>
      <c r="G42" s="48">
        <f t="shared" si="15"/>
        <v>0.05486111111111111</v>
      </c>
      <c r="H42" s="48">
        <f t="shared" si="17"/>
        <v>0.24027777777777773</v>
      </c>
      <c r="I42" s="48">
        <f t="shared" si="4"/>
        <v>0.32569444444444423</v>
      </c>
      <c r="J42" s="48">
        <f t="shared" si="5"/>
        <v>0.3673611111111109</v>
      </c>
      <c r="K42" s="48">
        <f t="shared" si="6"/>
        <v>0.4923611111111109</v>
      </c>
      <c r="L42" s="48">
        <f t="shared" si="7"/>
        <v>0.5756944444444443</v>
      </c>
      <c r="M42" s="48">
        <f t="shared" si="8"/>
        <v>0.6798611111111109</v>
      </c>
      <c r="O42" s="57" t="s">
        <v>38</v>
      </c>
      <c r="P42" s="58" t="s">
        <v>31</v>
      </c>
      <c r="Q42" s="60">
        <f t="shared" si="0"/>
        <v>27</v>
      </c>
      <c r="R42" s="46">
        <v>0.9</v>
      </c>
      <c r="S42" s="59">
        <f t="shared" si="1"/>
        <v>47.4</v>
      </c>
      <c r="T42" s="48">
        <v>0.001388888888888889</v>
      </c>
      <c r="U42" s="48">
        <f t="shared" si="2"/>
        <v>0.05902777777777778</v>
      </c>
      <c r="V42" s="48">
        <f t="shared" si="9"/>
        <v>0.30208333333333315</v>
      </c>
      <c r="W42" s="48">
        <f t="shared" si="10"/>
        <v>0.3923611111111109</v>
      </c>
      <c r="X42" s="48">
        <f t="shared" si="11"/>
        <v>0.43402777777777757</v>
      </c>
      <c r="Y42" s="48">
        <f t="shared" si="12"/>
        <v>0.5590277777777776</v>
      </c>
      <c r="Z42" s="69">
        <f t="shared" si="13"/>
        <v>0.6423611111111109</v>
      </c>
      <c r="AA42" s="73"/>
      <c r="AC42" s="64"/>
      <c r="AD42" s="64"/>
      <c r="AE42" s="64"/>
      <c r="AF42" s="64"/>
      <c r="AG42" s="64"/>
    </row>
    <row r="43" spans="1:33" s="44" customFormat="1" ht="10.5">
      <c r="A43" s="57" t="s">
        <v>175</v>
      </c>
      <c r="B43" s="58" t="s">
        <v>40</v>
      </c>
      <c r="C43" s="60">
        <f t="shared" si="3"/>
        <v>27</v>
      </c>
      <c r="D43" s="46">
        <v>0.9</v>
      </c>
      <c r="E43" s="59">
        <f t="shared" si="16"/>
        <v>48.6</v>
      </c>
      <c r="F43" s="48">
        <v>0.001388888888888889</v>
      </c>
      <c r="G43" s="48">
        <f t="shared" si="15"/>
        <v>0.05625</v>
      </c>
      <c r="H43" s="48">
        <f t="shared" si="17"/>
        <v>0.2416666666666666</v>
      </c>
      <c r="I43" s="48">
        <f t="shared" si="4"/>
        <v>0.3270833333333331</v>
      </c>
      <c r="J43" s="48">
        <f t="shared" si="5"/>
        <v>0.3687499999999998</v>
      </c>
      <c r="K43" s="48">
        <f t="shared" si="6"/>
        <v>0.4937499999999998</v>
      </c>
      <c r="L43" s="48">
        <f t="shared" si="7"/>
        <v>0.5770833333333332</v>
      </c>
      <c r="M43" s="48">
        <f t="shared" si="8"/>
        <v>0.6812499999999998</v>
      </c>
      <c r="O43" s="57" t="s">
        <v>24</v>
      </c>
      <c r="P43" s="58" t="s">
        <v>30</v>
      </c>
      <c r="Q43" s="60">
        <f t="shared" si="0"/>
        <v>16.5</v>
      </c>
      <c r="R43" s="46">
        <v>1.1</v>
      </c>
      <c r="S43" s="59">
        <f t="shared" si="1"/>
        <v>48.5</v>
      </c>
      <c r="T43" s="48">
        <v>0.002777777777777778</v>
      </c>
      <c r="U43" s="48">
        <f t="shared" si="2"/>
        <v>0.06180555555555556</v>
      </c>
      <c r="V43" s="48">
        <f t="shared" si="9"/>
        <v>0.3048611111111109</v>
      </c>
      <c r="W43" s="48">
        <f t="shared" si="10"/>
        <v>0.39513888888888865</v>
      </c>
      <c r="X43" s="48">
        <f t="shared" si="11"/>
        <v>0.43680555555555534</v>
      </c>
      <c r="Y43" s="48">
        <f t="shared" si="12"/>
        <v>0.5618055555555553</v>
      </c>
      <c r="Z43" s="69">
        <f t="shared" si="13"/>
        <v>0.6451388888888887</v>
      </c>
      <c r="AA43" s="71"/>
      <c r="AC43" s="64"/>
      <c r="AD43" s="64"/>
      <c r="AE43" s="64"/>
      <c r="AF43" s="64"/>
      <c r="AG43" s="64"/>
    </row>
    <row r="44" spans="1:33" s="44" customFormat="1" ht="10.5">
      <c r="A44" s="51"/>
      <c r="B44" s="52"/>
      <c r="C44" s="56"/>
      <c r="D44" s="47"/>
      <c r="E44" s="54"/>
      <c r="F44" s="55"/>
      <c r="G44" s="55"/>
      <c r="H44" s="55"/>
      <c r="I44" s="55"/>
      <c r="J44" s="55"/>
      <c r="K44" s="55"/>
      <c r="L44" s="55"/>
      <c r="M44" s="55"/>
      <c r="O44" s="51"/>
      <c r="P44" s="52"/>
      <c r="Q44" s="56"/>
      <c r="R44" s="47"/>
      <c r="S44" s="54"/>
      <c r="T44" s="55"/>
      <c r="U44" s="55"/>
      <c r="V44" s="55"/>
      <c r="W44" s="55"/>
      <c r="X44" s="55"/>
      <c r="Y44" s="55"/>
      <c r="Z44" s="55"/>
      <c r="AA44" s="55"/>
      <c r="AC44" s="64"/>
      <c r="AD44" s="64"/>
      <c r="AE44" s="64"/>
      <c r="AF44" s="64"/>
      <c r="AG44" s="64"/>
    </row>
    <row r="45" spans="1:33" s="44" customFormat="1" ht="10.5">
      <c r="A45" s="51"/>
      <c r="B45" s="52"/>
      <c r="C45" s="56"/>
      <c r="D45" s="47"/>
      <c r="E45" s="54"/>
      <c r="F45" s="55"/>
      <c r="G45" s="55"/>
      <c r="H45" s="55"/>
      <c r="I45" s="55"/>
      <c r="J45" s="55"/>
      <c r="K45" s="55"/>
      <c r="L45" s="55"/>
      <c r="M45" s="55"/>
      <c r="O45" s="51"/>
      <c r="P45" s="52"/>
      <c r="Q45" s="56"/>
      <c r="R45" s="47"/>
      <c r="S45" s="54"/>
      <c r="T45" s="55"/>
      <c r="U45" s="55"/>
      <c r="V45" s="55"/>
      <c r="W45" s="55"/>
      <c r="X45" s="55"/>
      <c r="Y45" s="55"/>
      <c r="Z45" s="55"/>
      <c r="AA45" s="55"/>
      <c r="AC45" s="64"/>
      <c r="AD45" s="64"/>
      <c r="AE45" s="64"/>
      <c r="AF45" s="64"/>
      <c r="AG45" s="64"/>
    </row>
    <row r="46" spans="1:28" s="64" customFormat="1" ht="10.5">
      <c r="A46" s="44" t="s">
        <v>34</v>
      </c>
      <c r="B46" s="63"/>
      <c r="C46" s="6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44"/>
    </row>
    <row r="47" spans="1:28" s="64" customFormat="1" ht="10.5">
      <c r="A47" s="44"/>
      <c r="B47" s="63"/>
      <c r="C47" s="6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s="64" customFormat="1" ht="10.5">
      <c r="A48" s="44" t="s">
        <v>0</v>
      </c>
      <c r="B48" s="63"/>
      <c r="C48" s="6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33" s="44" customFormat="1" ht="10.5">
      <c r="A49" s="44" t="s">
        <v>90</v>
      </c>
      <c r="B49" s="63"/>
      <c r="C49" s="63"/>
      <c r="AC49" s="64"/>
      <c r="AD49" s="64"/>
      <c r="AE49" s="64"/>
      <c r="AF49" s="64"/>
      <c r="AG49" s="64"/>
    </row>
    <row r="50" spans="1:33" s="44" customFormat="1" ht="10.5">
      <c r="A50" s="76" t="s">
        <v>186</v>
      </c>
      <c r="B50" s="63"/>
      <c r="C50" s="63"/>
      <c r="AC50" s="64"/>
      <c r="AD50" s="64"/>
      <c r="AE50" s="64"/>
      <c r="AF50" s="64"/>
      <c r="AG50" s="64"/>
    </row>
    <row r="51" spans="1:33" s="44" customFormat="1" ht="10.5">
      <c r="A51" s="65" t="s">
        <v>171</v>
      </c>
      <c r="B51" s="63"/>
      <c r="C51" s="63"/>
      <c r="AC51" s="64"/>
      <c r="AD51" s="64"/>
      <c r="AE51" s="64"/>
      <c r="AF51" s="64"/>
      <c r="AG51" s="64"/>
    </row>
    <row r="52" spans="1:33" s="44" customFormat="1" ht="10.5">
      <c r="A52" s="44" t="s">
        <v>6</v>
      </c>
      <c r="B52" s="63"/>
      <c r="C52" s="63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C52" s="64"/>
      <c r="AD52" s="64"/>
      <c r="AE52" s="64"/>
      <c r="AF52" s="64"/>
      <c r="AG52" s="64"/>
    </row>
    <row r="53" spans="1:33" s="44" customFormat="1" ht="10.5">
      <c r="A53" s="44" t="s">
        <v>36</v>
      </c>
      <c r="B53" s="63"/>
      <c r="C53" s="63"/>
      <c r="N53" s="51"/>
      <c r="O53" s="51"/>
      <c r="P53" s="52"/>
      <c r="Q53" s="53"/>
      <c r="R53" s="47"/>
      <c r="S53" s="54"/>
      <c r="T53" s="55"/>
      <c r="U53" s="55"/>
      <c r="V53" s="55"/>
      <c r="W53" s="55"/>
      <c r="X53" s="55"/>
      <c r="Y53" s="55"/>
      <c r="Z53" s="55"/>
      <c r="AA53" s="55"/>
      <c r="AC53" s="64"/>
      <c r="AD53" s="64"/>
      <c r="AE53" s="64"/>
      <c r="AF53" s="64"/>
      <c r="AG53" s="64"/>
    </row>
    <row r="54" spans="2:33" s="44" customFormat="1" ht="10.5">
      <c r="B54" s="63"/>
      <c r="C54" s="63"/>
      <c r="E54" s="66"/>
      <c r="F54" s="66"/>
      <c r="N54" s="51"/>
      <c r="O54" s="51"/>
      <c r="P54" s="52"/>
      <c r="Q54" s="56"/>
      <c r="R54" s="47"/>
      <c r="S54" s="54"/>
      <c r="T54" s="55"/>
      <c r="U54" s="55"/>
      <c r="V54" s="55"/>
      <c r="W54" s="55"/>
      <c r="X54" s="55"/>
      <c r="Y54" s="55"/>
      <c r="Z54" s="55"/>
      <c r="AA54" s="55"/>
      <c r="AC54" s="64"/>
      <c r="AD54" s="64"/>
      <c r="AE54" s="64"/>
      <c r="AF54" s="64"/>
      <c r="AG54" s="64"/>
    </row>
    <row r="55" spans="1:33" s="44" customFormat="1" ht="10.5">
      <c r="A55" s="44" t="s">
        <v>169</v>
      </c>
      <c r="B55" s="63"/>
      <c r="C55" s="63"/>
      <c r="E55" s="66"/>
      <c r="F55" s="66"/>
      <c r="N55" s="51"/>
      <c r="O55" s="51"/>
      <c r="P55" s="52"/>
      <c r="Q55" s="56"/>
      <c r="R55" s="47"/>
      <c r="S55" s="54"/>
      <c r="T55" s="55"/>
      <c r="U55" s="55"/>
      <c r="V55" s="55"/>
      <c r="W55" s="55"/>
      <c r="X55" s="55"/>
      <c r="Y55" s="55"/>
      <c r="Z55" s="55"/>
      <c r="AA55" s="55"/>
      <c r="AC55" s="64"/>
      <c r="AD55" s="64"/>
      <c r="AE55" s="64"/>
      <c r="AF55" s="64"/>
      <c r="AG55" s="64"/>
    </row>
    <row r="56" spans="1:33" s="44" customFormat="1" ht="10.5">
      <c r="A56" s="44" t="s">
        <v>187</v>
      </c>
      <c r="B56" s="63"/>
      <c r="C56" s="63"/>
      <c r="E56" s="66"/>
      <c r="F56" s="66"/>
      <c r="N56" s="51"/>
      <c r="O56" s="51"/>
      <c r="P56" s="52"/>
      <c r="Q56" s="56"/>
      <c r="R56" s="47"/>
      <c r="S56" s="54"/>
      <c r="T56" s="55"/>
      <c r="U56" s="55"/>
      <c r="V56" s="55"/>
      <c r="W56" s="55"/>
      <c r="X56" s="55"/>
      <c r="Y56" s="55"/>
      <c r="Z56" s="55"/>
      <c r="AA56" s="55"/>
      <c r="AC56" s="64"/>
      <c r="AD56" s="64"/>
      <c r="AE56" s="64"/>
      <c r="AF56" s="64"/>
      <c r="AG56" s="64"/>
    </row>
    <row r="57" spans="1:28" s="64" customFormat="1" ht="10.5">
      <c r="A57" s="44" t="s">
        <v>41</v>
      </c>
      <c r="B57" s="63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1"/>
      <c r="O57" s="51"/>
      <c r="P57" s="52"/>
      <c r="Q57" s="56"/>
      <c r="R57" s="47"/>
      <c r="S57" s="54"/>
      <c r="T57" s="55"/>
      <c r="U57" s="55"/>
      <c r="V57" s="55"/>
      <c r="W57" s="55"/>
      <c r="X57" s="55"/>
      <c r="Y57" s="55"/>
      <c r="Z57" s="55"/>
      <c r="AA57" s="55"/>
      <c r="AB57" s="44"/>
    </row>
    <row r="58" spans="1:28" s="64" customFormat="1" ht="10.5">
      <c r="A58" s="44"/>
      <c r="B58" s="63"/>
      <c r="C58" s="6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1"/>
      <c r="O58" s="51"/>
      <c r="P58" s="52"/>
      <c r="Q58" s="56"/>
      <c r="R58" s="47"/>
      <c r="S58" s="54"/>
      <c r="T58" s="55"/>
      <c r="U58" s="55"/>
      <c r="V58" s="55"/>
      <c r="W58" s="55"/>
      <c r="X58" s="55"/>
      <c r="Y58" s="55"/>
      <c r="Z58" s="55"/>
      <c r="AA58" s="55"/>
      <c r="AB58" s="44"/>
    </row>
  </sheetData>
  <sheetProtection/>
  <mergeCells count="13">
    <mergeCell ref="D4:E4"/>
    <mergeCell ref="B7:B9"/>
    <mergeCell ref="C7:C9"/>
    <mergeCell ref="D7:D9"/>
    <mergeCell ref="E7:E9"/>
    <mergeCell ref="F7:F9"/>
    <mergeCell ref="U7:U9"/>
    <mergeCell ref="G7:G9"/>
    <mergeCell ref="P7:P9"/>
    <mergeCell ref="Q7:Q9"/>
    <mergeCell ref="R7:R9"/>
    <mergeCell ref="S7:S9"/>
    <mergeCell ref="T7:T9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zoomScalePageLayoutView="0" workbookViewId="0" topLeftCell="A21">
      <selection activeCell="P38" sqref="P38"/>
    </sheetView>
  </sheetViews>
  <sheetFormatPr defaultColWidth="9.140625" defaultRowHeight="12.75"/>
  <cols>
    <col min="1" max="1" width="40.7109375" style="43" customWidth="1"/>
    <col min="2" max="3" width="5.7109375" style="67" customWidth="1"/>
    <col min="4" max="4" width="6.421875" style="43" customWidth="1"/>
    <col min="5" max="9" width="5.7109375" style="43" customWidth="1"/>
    <col min="10" max="14" width="6.7109375" style="43" customWidth="1"/>
    <col min="15" max="15" width="1.1484375" style="43" customWidth="1"/>
    <col min="16" max="16" width="37.8515625" style="43" customWidth="1"/>
    <col min="17" max="22" width="5.7109375" style="43" customWidth="1"/>
    <col min="23" max="29" width="6.7109375" style="43" customWidth="1"/>
    <col min="30" max="30" width="9.140625" style="43" customWidth="1"/>
    <col min="31" max="16384" width="9.140625" style="62" customWidth="1"/>
  </cols>
  <sheetData>
    <row r="1" spans="1:14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">
      <c r="A3" s="42" t="s">
        <v>15</v>
      </c>
      <c r="B3" s="42" t="s">
        <v>17</v>
      </c>
      <c r="C3" s="61"/>
      <c r="D3" s="42" t="s">
        <v>234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">
      <c r="A4" s="42" t="s">
        <v>16</v>
      </c>
      <c r="B4" s="42" t="s">
        <v>18</v>
      </c>
      <c r="C4" s="61"/>
      <c r="D4" s="149">
        <v>966288</v>
      </c>
      <c r="E4" s="149"/>
      <c r="F4" s="42"/>
      <c r="G4" s="42"/>
      <c r="H4" s="42"/>
      <c r="I4" s="42"/>
      <c r="J4" s="42"/>
      <c r="K4" s="42"/>
      <c r="L4" s="42"/>
      <c r="M4" s="42"/>
      <c r="N4" s="42"/>
    </row>
    <row r="5" spans="1:30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s="64" customFormat="1" ht="11.25" thickBot="1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s="64" customFormat="1" ht="12.75" customHeight="1">
      <c r="A7" s="89" t="s">
        <v>19</v>
      </c>
      <c r="B7" s="154" t="s">
        <v>33</v>
      </c>
      <c r="C7" s="154" t="s">
        <v>29</v>
      </c>
      <c r="D7" s="154" t="s">
        <v>20</v>
      </c>
      <c r="E7" s="154" t="s">
        <v>21</v>
      </c>
      <c r="F7" s="154" t="s">
        <v>22</v>
      </c>
      <c r="G7" s="152" t="s">
        <v>23</v>
      </c>
      <c r="H7" s="90" t="s">
        <v>1</v>
      </c>
      <c r="I7" s="90" t="s">
        <v>237</v>
      </c>
      <c r="J7" s="91" t="s">
        <v>1</v>
      </c>
      <c r="K7" s="91" t="s">
        <v>237</v>
      </c>
      <c r="L7" s="91" t="s">
        <v>1</v>
      </c>
      <c r="M7" s="91" t="s">
        <v>237</v>
      </c>
      <c r="N7" s="92" t="s">
        <v>1</v>
      </c>
      <c r="O7" s="99"/>
      <c r="P7" s="100" t="s">
        <v>19</v>
      </c>
      <c r="Q7" s="156" t="s">
        <v>33</v>
      </c>
      <c r="R7" s="156" t="s">
        <v>29</v>
      </c>
      <c r="S7" s="156" t="s">
        <v>20</v>
      </c>
      <c r="T7" s="156" t="s">
        <v>21</v>
      </c>
      <c r="U7" s="156" t="s">
        <v>22</v>
      </c>
      <c r="V7" s="156" t="s">
        <v>23</v>
      </c>
      <c r="W7" s="101" t="s">
        <v>1</v>
      </c>
      <c r="X7" s="101" t="s">
        <v>1</v>
      </c>
      <c r="Y7" s="101" t="s">
        <v>1</v>
      </c>
      <c r="Z7" s="101" t="s">
        <v>237</v>
      </c>
      <c r="AA7" s="101" t="s">
        <v>1</v>
      </c>
      <c r="AB7" s="101" t="s">
        <v>237</v>
      </c>
      <c r="AC7" s="102" t="s">
        <v>237</v>
      </c>
      <c r="AD7" s="44"/>
    </row>
    <row r="8" spans="1:30" s="64" customFormat="1" ht="10.5">
      <c r="A8" s="93" t="s">
        <v>2</v>
      </c>
      <c r="B8" s="150"/>
      <c r="C8" s="150"/>
      <c r="D8" s="150"/>
      <c r="E8" s="150"/>
      <c r="F8" s="150"/>
      <c r="G8" s="151"/>
      <c r="H8" s="45" t="s">
        <v>4</v>
      </c>
      <c r="I8" s="45" t="s">
        <v>4</v>
      </c>
      <c r="J8" s="41" t="s">
        <v>4</v>
      </c>
      <c r="K8" s="41" t="s">
        <v>4</v>
      </c>
      <c r="L8" s="41" t="s">
        <v>4</v>
      </c>
      <c r="M8" s="41" t="s">
        <v>4</v>
      </c>
      <c r="N8" s="94" t="s">
        <v>4</v>
      </c>
      <c r="O8" s="99"/>
      <c r="P8" s="103" t="s">
        <v>2</v>
      </c>
      <c r="Q8" s="157"/>
      <c r="R8" s="157"/>
      <c r="S8" s="157"/>
      <c r="T8" s="157"/>
      <c r="U8" s="157"/>
      <c r="V8" s="157"/>
      <c r="W8" s="58" t="s">
        <v>4</v>
      </c>
      <c r="X8" s="58" t="s">
        <v>4</v>
      </c>
      <c r="Y8" s="58" t="s">
        <v>4</v>
      </c>
      <c r="Z8" s="58" t="s">
        <v>4</v>
      </c>
      <c r="AA8" s="58" t="s">
        <v>4</v>
      </c>
      <c r="AB8" s="58" t="s">
        <v>4</v>
      </c>
      <c r="AC8" s="58" t="s">
        <v>4</v>
      </c>
      <c r="AD8" s="44"/>
    </row>
    <row r="9" spans="1:30" s="64" customFormat="1" ht="11.25" thickBot="1">
      <c r="A9" s="95" t="s">
        <v>5</v>
      </c>
      <c r="B9" s="155"/>
      <c r="C9" s="155"/>
      <c r="D9" s="155"/>
      <c r="E9" s="155"/>
      <c r="F9" s="155"/>
      <c r="G9" s="153"/>
      <c r="H9" s="128" t="s">
        <v>282</v>
      </c>
      <c r="I9" s="128" t="s">
        <v>283</v>
      </c>
      <c r="J9" s="128" t="s">
        <v>284</v>
      </c>
      <c r="K9" s="128" t="s">
        <v>285</v>
      </c>
      <c r="L9" s="128" t="s">
        <v>286</v>
      </c>
      <c r="M9" s="128" t="s">
        <v>287</v>
      </c>
      <c r="N9" s="129" t="s">
        <v>288</v>
      </c>
      <c r="O9" s="99"/>
      <c r="P9" s="104" t="s">
        <v>5</v>
      </c>
      <c r="Q9" s="158"/>
      <c r="R9" s="158"/>
      <c r="S9" s="158"/>
      <c r="T9" s="158"/>
      <c r="U9" s="158"/>
      <c r="V9" s="158"/>
      <c r="W9" s="130" t="s">
        <v>289</v>
      </c>
      <c r="X9" s="130" t="s">
        <v>290</v>
      </c>
      <c r="Y9" s="130" t="s">
        <v>291</v>
      </c>
      <c r="Z9" s="130" t="s">
        <v>292</v>
      </c>
      <c r="AA9" s="130" t="s">
        <v>293</v>
      </c>
      <c r="AB9" s="130" t="s">
        <v>294</v>
      </c>
      <c r="AC9" s="131" t="s">
        <v>295</v>
      </c>
      <c r="AD9" s="44"/>
    </row>
    <row r="10" spans="1:30" s="64" customFormat="1" ht="10.5">
      <c r="A10" s="105" t="s">
        <v>247</v>
      </c>
      <c r="B10" s="106" t="s">
        <v>263</v>
      </c>
      <c r="C10" s="107" t="str">
        <f aca="true" t="shared" si="0" ref="C10:C52">IF(D10&gt;0.2,D10/F10/24,"-")</f>
        <v>-</v>
      </c>
      <c r="D10" s="108">
        <v>0</v>
      </c>
      <c r="E10" s="109">
        <v>0</v>
      </c>
      <c r="F10" s="110">
        <v>0</v>
      </c>
      <c r="G10" s="111">
        <v>0</v>
      </c>
      <c r="H10" s="110">
        <v>0.25</v>
      </c>
      <c r="I10" s="110">
        <v>0.3333333333333333</v>
      </c>
      <c r="J10" s="112">
        <v>0.4270833333333333</v>
      </c>
      <c r="K10" s="112">
        <v>0.5069444444444444</v>
      </c>
      <c r="L10" s="112">
        <v>0.548611111111111</v>
      </c>
      <c r="M10" s="112">
        <v>0.59375</v>
      </c>
      <c r="N10" s="113">
        <v>0.6875</v>
      </c>
      <c r="O10" s="99"/>
      <c r="P10" s="105" t="s">
        <v>266</v>
      </c>
      <c r="Q10" s="106" t="s">
        <v>281</v>
      </c>
      <c r="R10" s="107" t="str">
        <f aca="true" t="shared" si="1" ref="R10:R52">IF(S10&gt;0.2,S10/U10/24,"-")</f>
        <v>-</v>
      </c>
      <c r="S10" s="108">
        <v>0</v>
      </c>
      <c r="T10" s="109">
        <v>0</v>
      </c>
      <c r="U10" s="110">
        <v>0</v>
      </c>
      <c r="V10" s="110">
        <v>0</v>
      </c>
      <c r="W10" s="110">
        <v>0.25</v>
      </c>
      <c r="X10" s="110">
        <v>0.3333333333333333</v>
      </c>
      <c r="Y10" s="110">
        <v>0.375</v>
      </c>
      <c r="Z10" s="110">
        <v>0.4270833333333333</v>
      </c>
      <c r="AA10" s="110">
        <v>0.5069444444444444</v>
      </c>
      <c r="AB10" s="110">
        <v>0.5979166666666667</v>
      </c>
      <c r="AC10" s="132">
        <v>0.6875</v>
      </c>
      <c r="AD10" s="44"/>
    </row>
    <row r="11" spans="1:30" s="64" customFormat="1" ht="10.5">
      <c r="A11" s="114" t="s">
        <v>200</v>
      </c>
      <c r="B11" s="58" t="s">
        <v>31</v>
      </c>
      <c r="C11" s="60">
        <f t="shared" si="0"/>
        <v>30</v>
      </c>
      <c r="D11" s="46">
        <v>1</v>
      </c>
      <c r="E11" s="59">
        <f>D11+E10</f>
        <v>1</v>
      </c>
      <c r="F11" s="48">
        <v>0.001388888888888889</v>
      </c>
      <c r="G11" s="69">
        <f>G10+F11</f>
        <v>0.001388888888888889</v>
      </c>
      <c r="H11" s="71">
        <f>F11+H10</f>
        <v>0.2513888888888889</v>
      </c>
      <c r="I11" s="71">
        <f>F11+I10</f>
        <v>0.3347222222222222</v>
      </c>
      <c r="J11" s="88">
        <f>F11+J10</f>
        <v>0.4284722222222222</v>
      </c>
      <c r="K11" s="88">
        <f>F11+K10</f>
        <v>0.5083333333333333</v>
      </c>
      <c r="L11" s="88">
        <f>F11+L10</f>
        <v>0.5499999999999999</v>
      </c>
      <c r="M11" s="88">
        <f>F11+M10</f>
        <v>0.5951388888888889</v>
      </c>
      <c r="N11" s="115">
        <f>F11+N10</f>
        <v>0.6888888888888889</v>
      </c>
      <c r="O11" s="99"/>
      <c r="P11" s="116" t="s">
        <v>261</v>
      </c>
      <c r="Q11" s="58" t="s">
        <v>281</v>
      </c>
      <c r="R11" s="60">
        <f t="shared" si="1"/>
        <v>24</v>
      </c>
      <c r="S11" s="46">
        <v>1.2</v>
      </c>
      <c r="T11" s="59">
        <f>S11+T10</f>
        <v>1.2</v>
      </c>
      <c r="U11" s="48">
        <v>0.0020833333333333333</v>
      </c>
      <c r="V11" s="48">
        <f>V10+U11</f>
        <v>0.0020833333333333333</v>
      </c>
      <c r="W11" s="48">
        <f>W10+U11</f>
        <v>0.2520833333333333</v>
      </c>
      <c r="X11" s="48">
        <f>X10+U11</f>
        <v>0.33541666666666664</v>
      </c>
      <c r="Y11" s="48">
        <f>Y10+U11</f>
        <v>0.3770833333333333</v>
      </c>
      <c r="Z11" s="48">
        <f>Z10+U11</f>
        <v>0.42916666666666664</v>
      </c>
      <c r="AA11" s="48">
        <f>AA10+U11</f>
        <v>0.5090277777777777</v>
      </c>
      <c r="AB11" s="48">
        <f>AB10+U11</f>
        <v>0.6</v>
      </c>
      <c r="AC11" s="133">
        <f>AC10+U11</f>
        <v>0.6895833333333333</v>
      </c>
      <c r="AD11" s="44"/>
    </row>
    <row r="12" spans="1:35" s="44" customFormat="1" ht="10.5">
      <c r="A12" s="116" t="s">
        <v>201</v>
      </c>
      <c r="B12" s="58" t="s">
        <v>31</v>
      </c>
      <c r="C12" s="60">
        <f t="shared" si="0"/>
        <v>14.4</v>
      </c>
      <c r="D12" s="46">
        <v>1.2</v>
      </c>
      <c r="E12" s="59">
        <f aca="true" t="shared" si="2" ref="E12:E52">D12+E11</f>
        <v>2.2</v>
      </c>
      <c r="F12" s="48">
        <v>0.003472222222222222</v>
      </c>
      <c r="G12" s="69">
        <f aca="true" t="shared" si="3" ref="G12:G52">G11+F12</f>
        <v>0.004861111111111111</v>
      </c>
      <c r="H12" s="71">
        <f aca="true" t="shared" si="4" ref="H12:H52">F12+H11</f>
        <v>0.2548611111111111</v>
      </c>
      <c r="I12" s="71">
        <f aca="true" t="shared" si="5" ref="I12:I52">F12+I11</f>
        <v>0.3381944444444444</v>
      </c>
      <c r="J12" s="88">
        <f aca="true" t="shared" si="6" ref="J12:J52">F12+J11</f>
        <v>0.4319444444444444</v>
      </c>
      <c r="K12" s="88">
        <f aca="true" t="shared" si="7" ref="K12:K52">F12+K11</f>
        <v>0.5118055555555555</v>
      </c>
      <c r="L12" s="88">
        <f aca="true" t="shared" si="8" ref="L12:L52">F12+L11</f>
        <v>0.5534722222222221</v>
      </c>
      <c r="M12" s="88">
        <f aca="true" t="shared" si="9" ref="M12:M52">F12+M11</f>
        <v>0.5986111111111111</v>
      </c>
      <c r="N12" s="115">
        <f aca="true" t="shared" si="10" ref="N12:N52">F12+N11</f>
        <v>0.6923611111111111</v>
      </c>
      <c r="O12" s="99"/>
      <c r="P12" s="116" t="s">
        <v>267</v>
      </c>
      <c r="Q12" s="58" t="s">
        <v>31</v>
      </c>
      <c r="R12" s="60">
        <f t="shared" si="1"/>
        <v>24</v>
      </c>
      <c r="S12" s="46">
        <v>0.8</v>
      </c>
      <c r="T12" s="59">
        <f aca="true" t="shared" si="11" ref="T12:T52">S12+T11</f>
        <v>2</v>
      </c>
      <c r="U12" s="48">
        <v>0.001388888888888889</v>
      </c>
      <c r="V12" s="48">
        <f aca="true" t="shared" si="12" ref="V12:V52">V11+U12</f>
        <v>0.003472222222222222</v>
      </c>
      <c r="W12" s="48">
        <f aca="true" t="shared" si="13" ref="W12:W52">W11+U12</f>
        <v>0.2534722222222222</v>
      </c>
      <c r="X12" s="48">
        <f aca="true" t="shared" si="14" ref="X12:X52">X11+U12</f>
        <v>0.3368055555555555</v>
      </c>
      <c r="Y12" s="48">
        <f aca="true" t="shared" si="15" ref="Y12:Y52">Y11+U12</f>
        <v>0.3784722222222222</v>
      </c>
      <c r="Z12" s="48">
        <f aca="true" t="shared" si="16" ref="Z12:Z52">Z11+U12</f>
        <v>0.4305555555555555</v>
      </c>
      <c r="AA12" s="48">
        <f aca="true" t="shared" si="17" ref="AA12:AA52">AA11+U12</f>
        <v>0.5104166666666666</v>
      </c>
      <c r="AB12" s="48">
        <f aca="true" t="shared" si="18" ref="AB12:AB52">AB11+U12</f>
        <v>0.6013888888888889</v>
      </c>
      <c r="AC12" s="133">
        <f aca="true" t="shared" si="19" ref="AC12:AC52">AC11+U12</f>
        <v>0.6909722222222222</v>
      </c>
      <c r="AE12" s="64"/>
      <c r="AF12" s="64"/>
      <c r="AG12" s="64"/>
      <c r="AH12" s="64"/>
      <c r="AI12" s="64"/>
    </row>
    <row r="13" spans="1:35" s="44" customFormat="1" ht="10.5">
      <c r="A13" s="116" t="s">
        <v>188</v>
      </c>
      <c r="B13" s="58" t="s">
        <v>31</v>
      </c>
      <c r="C13" s="60">
        <f t="shared" si="0"/>
        <v>30</v>
      </c>
      <c r="D13" s="46">
        <v>1.5</v>
      </c>
      <c r="E13" s="59">
        <f t="shared" si="2"/>
        <v>3.7</v>
      </c>
      <c r="F13" s="48">
        <v>0.0020833333333333333</v>
      </c>
      <c r="G13" s="69">
        <f t="shared" si="3"/>
        <v>0.006944444444444444</v>
      </c>
      <c r="H13" s="71">
        <f t="shared" si="4"/>
        <v>0.2569444444444444</v>
      </c>
      <c r="I13" s="71">
        <f t="shared" si="5"/>
        <v>0.34027777777777773</v>
      </c>
      <c r="J13" s="88">
        <f t="shared" si="6"/>
        <v>0.43402777777777773</v>
      </c>
      <c r="K13" s="88">
        <f t="shared" si="7"/>
        <v>0.5138888888888888</v>
      </c>
      <c r="L13" s="88">
        <f t="shared" si="8"/>
        <v>0.5555555555555555</v>
      </c>
      <c r="M13" s="88">
        <f t="shared" si="9"/>
        <v>0.6006944444444444</v>
      </c>
      <c r="N13" s="115">
        <f t="shared" si="10"/>
        <v>0.6944444444444444</v>
      </c>
      <c r="O13" s="99"/>
      <c r="P13" s="116" t="s">
        <v>268</v>
      </c>
      <c r="Q13" s="58" t="s">
        <v>32</v>
      </c>
      <c r="R13" s="60">
        <f t="shared" si="1"/>
        <v>27</v>
      </c>
      <c r="S13" s="46">
        <v>0.9</v>
      </c>
      <c r="T13" s="59">
        <f t="shared" si="11"/>
        <v>2.9</v>
      </c>
      <c r="U13" s="48">
        <v>0.001388888888888889</v>
      </c>
      <c r="V13" s="48">
        <f t="shared" si="12"/>
        <v>0.004861111111111111</v>
      </c>
      <c r="W13" s="48">
        <f t="shared" si="13"/>
        <v>0.2548611111111111</v>
      </c>
      <c r="X13" s="48">
        <f t="shared" si="14"/>
        <v>0.3381944444444444</v>
      </c>
      <c r="Y13" s="48">
        <f t="shared" si="15"/>
        <v>0.3798611111111111</v>
      </c>
      <c r="Z13" s="48">
        <f t="shared" si="16"/>
        <v>0.4319444444444444</v>
      </c>
      <c r="AA13" s="48">
        <f t="shared" si="17"/>
        <v>0.5118055555555555</v>
      </c>
      <c r="AB13" s="48">
        <f t="shared" si="18"/>
        <v>0.6027777777777777</v>
      </c>
      <c r="AC13" s="133">
        <f t="shared" si="19"/>
        <v>0.6923611111111111</v>
      </c>
      <c r="AE13" s="64"/>
      <c r="AF13" s="64"/>
      <c r="AG13" s="64"/>
      <c r="AH13" s="64"/>
      <c r="AI13" s="64"/>
    </row>
    <row r="14" spans="1:35" s="44" customFormat="1" ht="10.5">
      <c r="A14" s="116" t="s">
        <v>189</v>
      </c>
      <c r="B14" s="58" t="s">
        <v>31</v>
      </c>
      <c r="C14" s="60">
        <f t="shared" si="0"/>
        <v>32</v>
      </c>
      <c r="D14" s="46">
        <v>1.6</v>
      </c>
      <c r="E14" s="59">
        <f t="shared" si="2"/>
        <v>5.300000000000001</v>
      </c>
      <c r="F14" s="48">
        <v>0.0020833333333333333</v>
      </c>
      <c r="G14" s="69">
        <f t="shared" si="3"/>
        <v>0.009027777777777777</v>
      </c>
      <c r="H14" s="71">
        <f t="shared" si="4"/>
        <v>0.25902777777777775</v>
      </c>
      <c r="I14" s="71">
        <f t="shared" si="5"/>
        <v>0.34236111111111106</v>
      </c>
      <c r="J14" s="88">
        <f t="shared" si="6"/>
        <v>0.43611111111111106</v>
      </c>
      <c r="K14" s="88">
        <f t="shared" si="7"/>
        <v>0.5159722222222222</v>
      </c>
      <c r="L14" s="88">
        <f t="shared" si="8"/>
        <v>0.5576388888888888</v>
      </c>
      <c r="M14" s="88">
        <f t="shared" si="9"/>
        <v>0.6027777777777777</v>
      </c>
      <c r="N14" s="115">
        <f t="shared" si="10"/>
        <v>0.6965277777777777</v>
      </c>
      <c r="O14" s="99"/>
      <c r="P14" s="116" t="s">
        <v>269</v>
      </c>
      <c r="Q14" s="58" t="s">
        <v>32</v>
      </c>
      <c r="R14" s="60">
        <f t="shared" si="1"/>
        <v>33</v>
      </c>
      <c r="S14" s="60">
        <v>1.1</v>
      </c>
      <c r="T14" s="59">
        <f t="shared" si="11"/>
        <v>4</v>
      </c>
      <c r="U14" s="48">
        <v>0.001388888888888889</v>
      </c>
      <c r="V14" s="48">
        <f t="shared" si="12"/>
        <v>0.00625</v>
      </c>
      <c r="W14" s="48">
        <f t="shared" si="13"/>
        <v>0.25625</v>
      </c>
      <c r="X14" s="48">
        <f t="shared" si="14"/>
        <v>0.3395833333333333</v>
      </c>
      <c r="Y14" s="48">
        <f t="shared" si="15"/>
        <v>0.38125</v>
      </c>
      <c r="Z14" s="48">
        <f t="shared" si="16"/>
        <v>0.4333333333333333</v>
      </c>
      <c r="AA14" s="48">
        <f t="shared" si="17"/>
        <v>0.5131944444444444</v>
      </c>
      <c r="AB14" s="48">
        <f t="shared" si="18"/>
        <v>0.6041666666666666</v>
      </c>
      <c r="AC14" s="133">
        <f t="shared" si="19"/>
        <v>0.69375</v>
      </c>
      <c r="AE14" s="64"/>
      <c r="AF14" s="64"/>
      <c r="AG14" s="64"/>
      <c r="AH14" s="64"/>
      <c r="AI14" s="64"/>
    </row>
    <row r="15" spans="1:35" s="44" customFormat="1" ht="10.5">
      <c r="A15" s="116" t="s">
        <v>190</v>
      </c>
      <c r="B15" s="58" t="s">
        <v>31</v>
      </c>
      <c r="C15" s="60">
        <f t="shared" si="0"/>
        <v>33</v>
      </c>
      <c r="D15" s="46">
        <v>1.1</v>
      </c>
      <c r="E15" s="59">
        <f t="shared" si="2"/>
        <v>6.4</v>
      </c>
      <c r="F15" s="48">
        <v>0.001388888888888889</v>
      </c>
      <c r="G15" s="69">
        <f t="shared" si="3"/>
        <v>0.010416666666666666</v>
      </c>
      <c r="H15" s="71">
        <f t="shared" si="4"/>
        <v>0.26041666666666663</v>
      </c>
      <c r="I15" s="71">
        <f t="shared" si="5"/>
        <v>0.34374999999999994</v>
      </c>
      <c r="J15" s="88">
        <f t="shared" si="6"/>
        <v>0.43749999999999994</v>
      </c>
      <c r="K15" s="88">
        <f t="shared" si="7"/>
        <v>0.517361111111111</v>
      </c>
      <c r="L15" s="88">
        <f t="shared" si="8"/>
        <v>0.5590277777777777</v>
      </c>
      <c r="M15" s="88">
        <f t="shared" si="9"/>
        <v>0.6041666666666666</v>
      </c>
      <c r="N15" s="115">
        <f t="shared" si="10"/>
        <v>0.6979166666666666</v>
      </c>
      <c r="O15" s="99"/>
      <c r="P15" s="116" t="s">
        <v>270</v>
      </c>
      <c r="Q15" s="58" t="s">
        <v>32</v>
      </c>
      <c r="R15" s="60">
        <f t="shared" si="1"/>
        <v>27</v>
      </c>
      <c r="S15" s="46">
        <v>0.9</v>
      </c>
      <c r="T15" s="59">
        <f t="shared" si="11"/>
        <v>4.9</v>
      </c>
      <c r="U15" s="48">
        <v>0.001388888888888889</v>
      </c>
      <c r="V15" s="48">
        <f t="shared" si="12"/>
        <v>0.0076388888888888895</v>
      </c>
      <c r="W15" s="48">
        <f t="shared" si="13"/>
        <v>0.25763888888888886</v>
      </c>
      <c r="X15" s="48">
        <f t="shared" si="14"/>
        <v>0.3409722222222222</v>
      </c>
      <c r="Y15" s="48">
        <f t="shared" si="15"/>
        <v>0.38263888888888886</v>
      </c>
      <c r="Z15" s="48">
        <f t="shared" si="16"/>
        <v>0.4347222222222222</v>
      </c>
      <c r="AA15" s="48">
        <f t="shared" si="17"/>
        <v>0.5145833333333333</v>
      </c>
      <c r="AB15" s="48">
        <f t="shared" si="18"/>
        <v>0.6055555555555555</v>
      </c>
      <c r="AC15" s="133">
        <f t="shared" si="19"/>
        <v>0.6951388888888889</v>
      </c>
      <c r="AE15" s="64"/>
      <c r="AF15" s="64"/>
      <c r="AG15" s="64"/>
      <c r="AH15" s="64"/>
      <c r="AI15" s="64"/>
    </row>
    <row r="16" spans="1:35" s="44" customFormat="1" ht="10.5">
      <c r="A16" s="116" t="s">
        <v>191</v>
      </c>
      <c r="B16" s="58" t="s">
        <v>31</v>
      </c>
      <c r="C16" s="60">
        <f t="shared" si="0"/>
        <v>27</v>
      </c>
      <c r="D16" s="46">
        <v>0.9</v>
      </c>
      <c r="E16" s="59">
        <f t="shared" si="2"/>
        <v>7.300000000000001</v>
      </c>
      <c r="F16" s="48">
        <v>0.001388888888888889</v>
      </c>
      <c r="G16" s="69">
        <f t="shared" si="3"/>
        <v>0.011805555555555555</v>
      </c>
      <c r="H16" s="71">
        <f t="shared" si="4"/>
        <v>0.2618055555555555</v>
      </c>
      <c r="I16" s="71">
        <f t="shared" si="5"/>
        <v>0.34513888888888883</v>
      </c>
      <c r="J16" s="88">
        <f t="shared" si="6"/>
        <v>0.43888888888888883</v>
      </c>
      <c r="K16" s="88">
        <f t="shared" si="7"/>
        <v>0.5187499999999999</v>
      </c>
      <c r="L16" s="88">
        <f t="shared" si="8"/>
        <v>0.5604166666666666</v>
      </c>
      <c r="M16" s="88">
        <f t="shared" si="9"/>
        <v>0.6055555555555555</v>
      </c>
      <c r="N16" s="115">
        <f t="shared" si="10"/>
        <v>0.6993055555555555</v>
      </c>
      <c r="O16" s="99"/>
      <c r="P16" s="116" t="s">
        <v>271</v>
      </c>
      <c r="Q16" s="58" t="s">
        <v>32</v>
      </c>
      <c r="R16" s="60">
        <f t="shared" si="1"/>
        <v>27</v>
      </c>
      <c r="S16" s="46">
        <v>0.9</v>
      </c>
      <c r="T16" s="59">
        <f t="shared" si="11"/>
        <v>5.800000000000001</v>
      </c>
      <c r="U16" s="48">
        <v>0.001388888888888889</v>
      </c>
      <c r="V16" s="48">
        <f t="shared" si="12"/>
        <v>0.009027777777777779</v>
      </c>
      <c r="W16" s="48">
        <f t="shared" si="13"/>
        <v>0.25902777777777775</v>
      </c>
      <c r="X16" s="48">
        <f t="shared" si="14"/>
        <v>0.34236111111111106</v>
      </c>
      <c r="Y16" s="48">
        <f t="shared" si="15"/>
        <v>0.38402777777777775</v>
      </c>
      <c r="Z16" s="48">
        <f t="shared" si="16"/>
        <v>0.43611111111111106</v>
      </c>
      <c r="AA16" s="48">
        <f t="shared" si="17"/>
        <v>0.5159722222222222</v>
      </c>
      <c r="AB16" s="48">
        <f t="shared" si="18"/>
        <v>0.6069444444444444</v>
      </c>
      <c r="AC16" s="133">
        <f t="shared" si="19"/>
        <v>0.6965277777777777</v>
      </c>
      <c r="AE16" s="64"/>
      <c r="AF16" s="64"/>
      <c r="AG16" s="64"/>
      <c r="AH16" s="64"/>
      <c r="AI16" s="64"/>
    </row>
    <row r="17" spans="1:35" s="44" customFormat="1" ht="10.5">
      <c r="A17" s="116" t="s">
        <v>192</v>
      </c>
      <c r="B17" s="58" t="s">
        <v>31</v>
      </c>
      <c r="C17" s="60">
        <f t="shared" si="0"/>
        <v>30</v>
      </c>
      <c r="D17" s="46">
        <v>1.5</v>
      </c>
      <c r="E17" s="59">
        <f t="shared" si="2"/>
        <v>8.8</v>
      </c>
      <c r="F17" s="48">
        <v>0.0020833333333333333</v>
      </c>
      <c r="G17" s="69">
        <f t="shared" si="3"/>
        <v>0.013888888888888888</v>
      </c>
      <c r="H17" s="71">
        <f t="shared" si="4"/>
        <v>0.26388888888888884</v>
      </c>
      <c r="I17" s="71">
        <f t="shared" si="5"/>
        <v>0.34722222222222215</v>
      </c>
      <c r="J17" s="88">
        <f t="shared" si="6"/>
        <v>0.44097222222222215</v>
      </c>
      <c r="K17" s="88">
        <f t="shared" si="7"/>
        <v>0.5208333333333333</v>
      </c>
      <c r="L17" s="88">
        <f t="shared" si="8"/>
        <v>0.5624999999999999</v>
      </c>
      <c r="M17" s="88">
        <f t="shared" si="9"/>
        <v>0.6076388888888888</v>
      </c>
      <c r="N17" s="115">
        <f t="shared" si="10"/>
        <v>0.7013888888888888</v>
      </c>
      <c r="O17" s="99"/>
      <c r="P17" s="116" t="s">
        <v>255</v>
      </c>
      <c r="Q17" s="58" t="s">
        <v>32</v>
      </c>
      <c r="R17" s="60">
        <f t="shared" si="1"/>
        <v>30</v>
      </c>
      <c r="S17" s="46">
        <v>1</v>
      </c>
      <c r="T17" s="59">
        <f t="shared" si="11"/>
        <v>6.800000000000001</v>
      </c>
      <c r="U17" s="48">
        <v>0.001388888888888889</v>
      </c>
      <c r="V17" s="48">
        <f t="shared" si="12"/>
        <v>0.010416666666666668</v>
      </c>
      <c r="W17" s="48">
        <f t="shared" si="13"/>
        <v>0.26041666666666663</v>
      </c>
      <c r="X17" s="48">
        <f t="shared" si="14"/>
        <v>0.34374999999999994</v>
      </c>
      <c r="Y17" s="48">
        <f t="shared" si="15"/>
        <v>0.38541666666666663</v>
      </c>
      <c r="Z17" s="48">
        <f t="shared" si="16"/>
        <v>0.43749999999999994</v>
      </c>
      <c r="AA17" s="48">
        <f t="shared" si="17"/>
        <v>0.517361111111111</v>
      </c>
      <c r="AB17" s="48">
        <f t="shared" si="18"/>
        <v>0.6083333333333333</v>
      </c>
      <c r="AC17" s="133">
        <f t="shared" si="19"/>
        <v>0.6979166666666666</v>
      </c>
      <c r="AE17" s="64"/>
      <c r="AF17" s="64"/>
      <c r="AG17" s="64"/>
      <c r="AH17" s="64"/>
      <c r="AI17" s="64"/>
    </row>
    <row r="18" spans="1:35" s="44" customFormat="1" ht="10.5">
      <c r="A18" s="116" t="s">
        <v>194</v>
      </c>
      <c r="B18" s="58" t="s">
        <v>31</v>
      </c>
      <c r="C18" s="60">
        <f t="shared" si="0"/>
        <v>45</v>
      </c>
      <c r="D18" s="46">
        <v>1.5</v>
      </c>
      <c r="E18" s="59">
        <f t="shared" si="2"/>
        <v>10.3</v>
      </c>
      <c r="F18" s="48">
        <v>0.001388888888888889</v>
      </c>
      <c r="G18" s="69">
        <f t="shared" si="3"/>
        <v>0.015277777777777777</v>
      </c>
      <c r="H18" s="71">
        <f t="shared" si="4"/>
        <v>0.2652777777777777</v>
      </c>
      <c r="I18" s="71">
        <f t="shared" si="5"/>
        <v>0.34861111111111104</v>
      </c>
      <c r="J18" s="88">
        <f t="shared" si="6"/>
        <v>0.44236111111111104</v>
      </c>
      <c r="K18" s="88">
        <f t="shared" si="7"/>
        <v>0.5222222222222221</v>
      </c>
      <c r="L18" s="88">
        <f t="shared" si="8"/>
        <v>0.5638888888888888</v>
      </c>
      <c r="M18" s="88">
        <f t="shared" si="9"/>
        <v>0.6090277777777777</v>
      </c>
      <c r="N18" s="115">
        <f t="shared" si="10"/>
        <v>0.7027777777777777</v>
      </c>
      <c r="O18" s="99"/>
      <c r="P18" s="116" t="s">
        <v>254</v>
      </c>
      <c r="Q18" s="58" t="s">
        <v>32</v>
      </c>
      <c r="R18" s="60">
        <f t="shared" si="1"/>
        <v>38</v>
      </c>
      <c r="S18" s="46">
        <v>1.9</v>
      </c>
      <c r="T18" s="59">
        <f t="shared" si="11"/>
        <v>8.700000000000001</v>
      </c>
      <c r="U18" s="48">
        <v>0.0020833333333333333</v>
      </c>
      <c r="V18" s="48">
        <f t="shared" si="12"/>
        <v>0.0125</v>
      </c>
      <c r="W18" s="48">
        <f t="shared" si="13"/>
        <v>0.26249999999999996</v>
      </c>
      <c r="X18" s="48">
        <f t="shared" si="14"/>
        <v>0.34583333333333327</v>
      </c>
      <c r="Y18" s="48">
        <f t="shared" si="15"/>
        <v>0.38749999999999996</v>
      </c>
      <c r="Z18" s="48">
        <f t="shared" si="16"/>
        <v>0.43958333333333327</v>
      </c>
      <c r="AA18" s="48">
        <f t="shared" si="17"/>
        <v>0.5194444444444444</v>
      </c>
      <c r="AB18" s="48">
        <f t="shared" si="18"/>
        <v>0.6104166666666666</v>
      </c>
      <c r="AC18" s="133">
        <f t="shared" si="19"/>
        <v>0.7</v>
      </c>
      <c r="AE18" s="64"/>
      <c r="AF18" s="64"/>
      <c r="AG18" s="64"/>
      <c r="AH18" s="64"/>
      <c r="AI18" s="64"/>
    </row>
    <row r="19" spans="1:35" s="44" customFormat="1" ht="10.5">
      <c r="A19" s="116" t="s">
        <v>196</v>
      </c>
      <c r="B19" s="58" t="s">
        <v>31</v>
      </c>
      <c r="C19" s="60">
        <f t="shared" si="0"/>
        <v>40</v>
      </c>
      <c r="D19" s="46">
        <v>2</v>
      </c>
      <c r="E19" s="59">
        <f t="shared" si="2"/>
        <v>12.3</v>
      </c>
      <c r="F19" s="48">
        <v>0.0020833333333333333</v>
      </c>
      <c r="G19" s="69">
        <f t="shared" si="3"/>
        <v>0.017361111111111112</v>
      </c>
      <c r="H19" s="71">
        <f t="shared" si="4"/>
        <v>0.26736111111111105</v>
      </c>
      <c r="I19" s="71">
        <f t="shared" si="5"/>
        <v>0.35069444444444436</v>
      </c>
      <c r="J19" s="88">
        <f t="shared" si="6"/>
        <v>0.44444444444444436</v>
      </c>
      <c r="K19" s="88">
        <f t="shared" si="7"/>
        <v>0.5243055555555555</v>
      </c>
      <c r="L19" s="88">
        <f t="shared" si="8"/>
        <v>0.5659722222222221</v>
      </c>
      <c r="M19" s="88">
        <f t="shared" si="9"/>
        <v>0.611111111111111</v>
      </c>
      <c r="N19" s="115">
        <f t="shared" si="10"/>
        <v>0.704861111111111</v>
      </c>
      <c r="O19" s="99"/>
      <c r="P19" s="116" t="s">
        <v>219</v>
      </c>
      <c r="Q19" s="58" t="s">
        <v>32</v>
      </c>
      <c r="R19" s="60">
        <f t="shared" si="1"/>
        <v>33</v>
      </c>
      <c r="S19" s="46">
        <v>1.1</v>
      </c>
      <c r="T19" s="59">
        <f t="shared" si="11"/>
        <v>9.8</v>
      </c>
      <c r="U19" s="48">
        <v>0.001388888888888889</v>
      </c>
      <c r="V19" s="48">
        <f t="shared" si="12"/>
        <v>0.01388888888888889</v>
      </c>
      <c r="W19" s="48">
        <f t="shared" si="13"/>
        <v>0.26388888888888884</v>
      </c>
      <c r="X19" s="48">
        <f t="shared" si="14"/>
        <v>0.34722222222222215</v>
      </c>
      <c r="Y19" s="48">
        <f t="shared" si="15"/>
        <v>0.38888888888888884</v>
      </c>
      <c r="Z19" s="48">
        <f t="shared" si="16"/>
        <v>0.44097222222222215</v>
      </c>
      <c r="AA19" s="48">
        <f t="shared" si="17"/>
        <v>0.5208333333333333</v>
      </c>
      <c r="AB19" s="48">
        <f t="shared" si="18"/>
        <v>0.6118055555555555</v>
      </c>
      <c r="AC19" s="133">
        <f t="shared" si="19"/>
        <v>0.7013888888888888</v>
      </c>
      <c r="AE19" s="64"/>
      <c r="AF19" s="64"/>
      <c r="AG19" s="64"/>
      <c r="AH19" s="64"/>
      <c r="AI19" s="64"/>
    </row>
    <row r="20" spans="1:35" s="44" customFormat="1" ht="10.5">
      <c r="A20" s="116" t="s">
        <v>195</v>
      </c>
      <c r="B20" s="58" t="s">
        <v>31</v>
      </c>
      <c r="C20" s="60">
        <f t="shared" si="0"/>
        <v>17.999999999999996</v>
      </c>
      <c r="D20" s="46">
        <v>0.6</v>
      </c>
      <c r="E20" s="59">
        <f t="shared" si="2"/>
        <v>12.9</v>
      </c>
      <c r="F20" s="48">
        <v>0.001388888888888889</v>
      </c>
      <c r="G20" s="69">
        <f t="shared" si="3"/>
        <v>0.01875</v>
      </c>
      <c r="H20" s="71">
        <f t="shared" si="4"/>
        <v>0.26874999999999993</v>
      </c>
      <c r="I20" s="71">
        <f t="shared" si="5"/>
        <v>0.35208333333333325</v>
      </c>
      <c r="J20" s="88">
        <f t="shared" si="6"/>
        <v>0.44583333333333325</v>
      </c>
      <c r="K20" s="88">
        <f t="shared" si="7"/>
        <v>0.5256944444444444</v>
      </c>
      <c r="L20" s="88">
        <f t="shared" si="8"/>
        <v>0.567361111111111</v>
      </c>
      <c r="M20" s="88">
        <f t="shared" si="9"/>
        <v>0.6124999999999999</v>
      </c>
      <c r="N20" s="115">
        <f t="shared" si="10"/>
        <v>0.7062499999999999</v>
      </c>
      <c r="O20" s="99"/>
      <c r="P20" s="116" t="s">
        <v>252</v>
      </c>
      <c r="Q20" s="58" t="s">
        <v>32</v>
      </c>
      <c r="R20" s="60">
        <f t="shared" si="1"/>
        <v>48</v>
      </c>
      <c r="S20" s="46">
        <v>1.6</v>
      </c>
      <c r="T20" s="59">
        <f t="shared" si="11"/>
        <v>11.4</v>
      </c>
      <c r="U20" s="48">
        <v>0.001388888888888889</v>
      </c>
      <c r="V20" s="48">
        <f t="shared" si="12"/>
        <v>0.015277777777777779</v>
      </c>
      <c r="W20" s="48">
        <f t="shared" si="13"/>
        <v>0.2652777777777777</v>
      </c>
      <c r="X20" s="48">
        <f t="shared" si="14"/>
        <v>0.34861111111111104</v>
      </c>
      <c r="Y20" s="48">
        <f t="shared" si="15"/>
        <v>0.3902777777777777</v>
      </c>
      <c r="Z20" s="48">
        <f t="shared" si="16"/>
        <v>0.44236111111111104</v>
      </c>
      <c r="AA20" s="48">
        <f t="shared" si="17"/>
        <v>0.5222222222222221</v>
      </c>
      <c r="AB20" s="48">
        <f t="shared" si="18"/>
        <v>0.6131944444444444</v>
      </c>
      <c r="AC20" s="133">
        <f t="shared" si="19"/>
        <v>0.7027777777777777</v>
      </c>
      <c r="AE20" s="64"/>
      <c r="AF20" s="64"/>
      <c r="AG20" s="64"/>
      <c r="AH20" s="64"/>
      <c r="AI20" s="64"/>
    </row>
    <row r="21" spans="1:35" s="44" customFormat="1" ht="10.5">
      <c r="A21" s="116" t="s">
        <v>193</v>
      </c>
      <c r="B21" s="58" t="s">
        <v>31</v>
      </c>
      <c r="C21" s="60">
        <f t="shared" si="0"/>
        <v>35.99999999999999</v>
      </c>
      <c r="D21" s="46">
        <v>2.4</v>
      </c>
      <c r="E21" s="59">
        <f t="shared" si="2"/>
        <v>15.3</v>
      </c>
      <c r="F21" s="48">
        <v>0.002777777777777778</v>
      </c>
      <c r="G21" s="69">
        <f t="shared" si="3"/>
        <v>0.021527777777777778</v>
      </c>
      <c r="H21" s="71">
        <f t="shared" si="4"/>
        <v>0.2715277777777777</v>
      </c>
      <c r="I21" s="71">
        <f t="shared" si="5"/>
        <v>0.354861111111111</v>
      </c>
      <c r="J21" s="88">
        <f t="shared" si="6"/>
        <v>0.448611111111111</v>
      </c>
      <c r="K21" s="88">
        <f t="shared" si="7"/>
        <v>0.5284722222222221</v>
      </c>
      <c r="L21" s="88">
        <f t="shared" si="8"/>
        <v>0.5701388888888888</v>
      </c>
      <c r="M21" s="88">
        <f t="shared" si="9"/>
        <v>0.6152777777777777</v>
      </c>
      <c r="N21" s="115">
        <f t="shared" si="10"/>
        <v>0.7090277777777777</v>
      </c>
      <c r="O21" s="99"/>
      <c r="P21" s="116" t="s">
        <v>272</v>
      </c>
      <c r="Q21" s="58" t="s">
        <v>31</v>
      </c>
      <c r="R21" s="60">
        <f t="shared" si="1"/>
        <v>33</v>
      </c>
      <c r="S21" s="46">
        <v>1.1</v>
      </c>
      <c r="T21" s="59">
        <f t="shared" si="11"/>
        <v>12.5</v>
      </c>
      <c r="U21" s="48">
        <v>0.001388888888888889</v>
      </c>
      <c r="V21" s="48">
        <f t="shared" si="12"/>
        <v>0.016666666666666666</v>
      </c>
      <c r="W21" s="48">
        <f t="shared" si="13"/>
        <v>0.2666666666666666</v>
      </c>
      <c r="X21" s="48">
        <f t="shared" si="14"/>
        <v>0.3499999999999999</v>
      </c>
      <c r="Y21" s="48">
        <f t="shared" si="15"/>
        <v>0.3916666666666666</v>
      </c>
      <c r="Z21" s="48">
        <f t="shared" si="16"/>
        <v>0.4437499999999999</v>
      </c>
      <c r="AA21" s="48">
        <f t="shared" si="17"/>
        <v>0.523611111111111</v>
      </c>
      <c r="AB21" s="48">
        <f t="shared" si="18"/>
        <v>0.6145833333333333</v>
      </c>
      <c r="AC21" s="133">
        <f t="shared" si="19"/>
        <v>0.7041666666666666</v>
      </c>
      <c r="AE21" s="64"/>
      <c r="AF21" s="64"/>
      <c r="AG21" s="64"/>
      <c r="AH21" s="64"/>
      <c r="AI21" s="64"/>
    </row>
    <row r="22" spans="1:35" s="44" customFormat="1" ht="10.5">
      <c r="A22" s="116" t="s">
        <v>203</v>
      </c>
      <c r="B22" s="58" t="s">
        <v>31</v>
      </c>
      <c r="C22" s="60">
        <f t="shared" si="0"/>
        <v>24.899999999999995</v>
      </c>
      <c r="D22" s="46">
        <v>0.83</v>
      </c>
      <c r="E22" s="59">
        <f t="shared" si="2"/>
        <v>16.13</v>
      </c>
      <c r="F22" s="48">
        <v>0.001388888888888889</v>
      </c>
      <c r="G22" s="69">
        <f t="shared" si="3"/>
        <v>0.022916666666666665</v>
      </c>
      <c r="H22" s="71">
        <f t="shared" si="4"/>
        <v>0.2729166666666666</v>
      </c>
      <c r="I22" s="71">
        <f t="shared" si="5"/>
        <v>0.3562499999999999</v>
      </c>
      <c r="J22" s="88">
        <f t="shared" si="6"/>
        <v>0.4499999999999999</v>
      </c>
      <c r="K22" s="88">
        <f t="shared" si="7"/>
        <v>0.529861111111111</v>
      </c>
      <c r="L22" s="88">
        <f t="shared" si="8"/>
        <v>0.5715277777777776</v>
      </c>
      <c r="M22" s="88">
        <f t="shared" si="9"/>
        <v>0.6166666666666666</v>
      </c>
      <c r="N22" s="115">
        <f t="shared" si="10"/>
        <v>0.7104166666666666</v>
      </c>
      <c r="O22" s="99"/>
      <c r="P22" s="116" t="s">
        <v>273</v>
      </c>
      <c r="Q22" s="58" t="s">
        <v>81</v>
      </c>
      <c r="R22" s="60">
        <f t="shared" si="1"/>
        <v>30</v>
      </c>
      <c r="S22" s="46">
        <v>1</v>
      </c>
      <c r="T22" s="59">
        <f t="shared" si="11"/>
        <v>13.5</v>
      </c>
      <c r="U22" s="48">
        <v>0.001388888888888889</v>
      </c>
      <c r="V22" s="48">
        <f t="shared" si="12"/>
        <v>0.018055555555555554</v>
      </c>
      <c r="W22" s="48">
        <f t="shared" si="13"/>
        <v>0.2680555555555555</v>
      </c>
      <c r="X22" s="48">
        <f t="shared" si="14"/>
        <v>0.3513888888888888</v>
      </c>
      <c r="Y22" s="48">
        <f t="shared" si="15"/>
        <v>0.3930555555555555</v>
      </c>
      <c r="Z22" s="48">
        <f t="shared" si="16"/>
        <v>0.4451388888888888</v>
      </c>
      <c r="AA22" s="48">
        <f t="shared" si="17"/>
        <v>0.5249999999999999</v>
      </c>
      <c r="AB22" s="48">
        <f t="shared" si="18"/>
        <v>0.6159722222222221</v>
      </c>
      <c r="AC22" s="133">
        <f t="shared" si="19"/>
        <v>0.7055555555555555</v>
      </c>
      <c r="AE22" s="64"/>
      <c r="AF22" s="64"/>
      <c r="AG22" s="64"/>
      <c r="AH22" s="64"/>
      <c r="AI22" s="64"/>
    </row>
    <row r="23" spans="1:35" s="44" customFormat="1" ht="10.5">
      <c r="A23" s="116" t="s">
        <v>204</v>
      </c>
      <c r="B23" s="58" t="s">
        <v>31</v>
      </c>
      <c r="C23" s="60">
        <f t="shared" si="0"/>
        <v>24</v>
      </c>
      <c r="D23" s="46">
        <v>0.8</v>
      </c>
      <c r="E23" s="59">
        <f t="shared" si="2"/>
        <v>16.93</v>
      </c>
      <c r="F23" s="48">
        <v>0.001388888888888889</v>
      </c>
      <c r="G23" s="69">
        <f t="shared" si="3"/>
        <v>0.024305555555555552</v>
      </c>
      <c r="H23" s="71">
        <f t="shared" si="4"/>
        <v>0.27430555555555547</v>
      </c>
      <c r="I23" s="71">
        <f t="shared" si="5"/>
        <v>0.3576388888888888</v>
      </c>
      <c r="J23" s="88">
        <f t="shared" si="6"/>
        <v>0.4513888888888888</v>
      </c>
      <c r="K23" s="88">
        <f t="shared" si="7"/>
        <v>0.5312499999999999</v>
      </c>
      <c r="L23" s="88">
        <f t="shared" si="8"/>
        <v>0.5729166666666665</v>
      </c>
      <c r="M23" s="88">
        <f t="shared" si="9"/>
        <v>0.6180555555555555</v>
      </c>
      <c r="N23" s="115">
        <f t="shared" si="10"/>
        <v>0.7118055555555555</v>
      </c>
      <c r="O23" s="99"/>
      <c r="P23" s="116" t="s">
        <v>250</v>
      </c>
      <c r="Q23" s="58" t="s">
        <v>81</v>
      </c>
      <c r="R23" s="60">
        <f t="shared" si="1"/>
        <v>30</v>
      </c>
      <c r="S23" s="46">
        <v>1</v>
      </c>
      <c r="T23" s="59">
        <f t="shared" si="11"/>
        <v>14.5</v>
      </c>
      <c r="U23" s="48">
        <v>0.001388888888888889</v>
      </c>
      <c r="V23" s="48">
        <f t="shared" si="12"/>
        <v>0.01944444444444444</v>
      </c>
      <c r="W23" s="48">
        <f t="shared" si="13"/>
        <v>0.2694444444444444</v>
      </c>
      <c r="X23" s="48">
        <f t="shared" si="14"/>
        <v>0.3527777777777777</v>
      </c>
      <c r="Y23" s="48">
        <f t="shared" si="15"/>
        <v>0.3944444444444444</v>
      </c>
      <c r="Z23" s="48">
        <f t="shared" si="16"/>
        <v>0.4465277777777777</v>
      </c>
      <c r="AA23" s="48">
        <f t="shared" si="17"/>
        <v>0.5263888888888888</v>
      </c>
      <c r="AB23" s="48">
        <f t="shared" si="18"/>
        <v>0.617361111111111</v>
      </c>
      <c r="AC23" s="133">
        <f t="shared" si="19"/>
        <v>0.7069444444444444</v>
      </c>
      <c r="AE23" s="64"/>
      <c r="AF23" s="64"/>
      <c r="AG23" s="64"/>
      <c r="AH23" s="64"/>
      <c r="AI23" s="64"/>
    </row>
    <row r="24" spans="1:35" s="44" customFormat="1" ht="10.5">
      <c r="A24" s="116" t="s">
        <v>205</v>
      </c>
      <c r="B24" s="58" t="s">
        <v>31</v>
      </c>
      <c r="C24" s="60">
        <f t="shared" si="0"/>
        <v>24</v>
      </c>
      <c r="D24" s="46">
        <v>0.4</v>
      </c>
      <c r="E24" s="59">
        <f t="shared" si="2"/>
        <v>17.33</v>
      </c>
      <c r="F24" s="48">
        <v>0.0006944444444444445</v>
      </c>
      <c r="G24" s="69">
        <f t="shared" si="3"/>
        <v>0.024999999999999998</v>
      </c>
      <c r="H24" s="71">
        <f t="shared" si="4"/>
        <v>0.2749999999999999</v>
      </c>
      <c r="I24" s="71">
        <f t="shared" si="5"/>
        <v>0.3583333333333332</v>
      </c>
      <c r="J24" s="88">
        <f t="shared" si="6"/>
        <v>0.4520833333333332</v>
      </c>
      <c r="K24" s="88">
        <f t="shared" si="7"/>
        <v>0.5319444444444443</v>
      </c>
      <c r="L24" s="88">
        <f t="shared" si="8"/>
        <v>0.573611111111111</v>
      </c>
      <c r="M24" s="88">
        <f t="shared" si="9"/>
        <v>0.6187499999999999</v>
      </c>
      <c r="N24" s="115">
        <f t="shared" si="10"/>
        <v>0.7124999999999999</v>
      </c>
      <c r="O24" s="99"/>
      <c r="P24" s="116" t="s">
        <v>218</v>
      </c>
      <c r="Q24" s="58" t="s">
        <v>32</v>
      </c>
      <c r="R24" s="60">
        <f t="shared" si="1"/>
        <v>56.99999999999999</v>
      </c>
      <c r="S24" s="46">
        <v>1.9</v>
      </c>
      <c r="T24" s="59">
        <f t="shared" si="11"/>
        <v>16.4</v>
      </c>
      <c r="U24" s="48">
        <v>0.001388888888888889</v>
      </c>
      <c r="V24" s="48">
        <f t="shared" si="12"/>
        <v>0.02083333333333333</v>
      </c>
      <c r="W24" s="48">
        <f t="shared" si="13"/>
        <v>0.27083333333333326</v>
      </c>
      <c r="X24" s="48">
        <f t="shared" si="14"/>
        <v>0.3541666666666666</v>
      </c>
      <c r="Y24" s="48">
        <f t="shared" si="15"/>
        <v>0.39583333333333326</v>
      </c>
      <c r="Z24" s="48">
        <f t="shared" si="16"/>
        <v>0.4479166666666666</v>
      </c>
      <c r="AA24" s="48">
        <f t="shared" si="17"/>
        <v>0.5277777777777777</v>
      </c>
      <c r="AB24" s="48">
        <f t="shared" si="18"/>
        <v>0.6187499999999999</v>
      </c>
      <c r="AC24" s="133">
        <f t="shared" si="19"/>
        <v>0.7083333333333333</v>
      </c>
      <c r="AE24" s="64"/>
      <c r="AF24" s="64"/>
      <c r="AG24" s="64"/>
      <c r="AH24" s="64"/>
      <c r="AI24" s="64"/>
    </row>
    <row r="25" spans="1:35" s="44" customFormat="1" ht="10.5">
      <c r="A25" s="116" t="s">
        <v>248</v>
      </c>
      <c r="B25" s="58" t="s">
        <v>31</v>
      </c>
      <c r="C25" s="60">
        <f t="shared" si="0"/>
        <v>36</v>
      </c>
      <c r="D25" s="46">
        <v>1.8</v>
      </c>
      <c r="E25" s="59">
        <f t="shared" si="2"/>
        <v>19.13</v>
      </c>
      <c r="F25" s="48">
        <v>0.0020833333333333333</v>
      </c>
      <c r="G25" s="69">
        <f t="shared" si="3"/>
        <v>0.02708333333333333</v>
      </c>
      <c r="H25" s="71">
        <f t="shared" si="4"/>
        <v>0.27708333333333324</v>
      </c>
      <c r="I25" s="71">
        <f t="shared" si="5"/>
        <v>0.36041666666666655</v>
      </c>
      <c r="J25" s="88">
        <f t="shared" si="6"/>
        <v>0.45416666666666655</v>
      </c>
      <c r="K25" s="88">
        <f t="shared" si="7"/>
        <v>0.5340277777777777</v>
      </c>
      <c r="L25" s="88">
        <f t="shared" si="8"/>
        <v>0.5756944444444443</v>
      </c>
      <c r="M25" s="88">
        <f t="shared" si="9"/>
        <v>0.6208333333333332</v>
      </c>
      <c r="N25" s="115">
        <f t="shared" si="10"/>
        <v>0.7145833333333332</v>
      </c>
      <c r="O25" s="99"/>
      <c r="P25" s="116" t="s">
        <v>217</v>
      </c>
      <c r="Q25" s="58" t="s">
        <v>32</v>
      </c>
      <c r="R25" s="60">
        <f t="shared" si="1"/>
        <v>30</v>
      </c>
      <c r="S25" s="46">
        <v>1</v>
      </c>
      <c r="T25" s="59">
        <f t="shared" si="11"/>
        <v>17.4</v>
      </c>
      <c r="U25" s="48">
        <v>0.001388888888888889</v>
      </c>
      <c r="V25" s="48">
        <f t="shared" si="12"/>
        <v>0.022222222222222216</v>
      </c>
      <c r="W25" s="48">
        <f t="shared" si="13"/>
        <v>0.27222222222222214</v>
      </c>
      <c r="X25" s="48">
        <f t="shared" si="14"/>
        <v>0.35555555555555546</v>
      </c>
      <c r="Y25" s="48">
        <f t="shared" si="15"/>
        <v>0.39722222222222214</v>
      </c>
      <c r="Z25" s="48">
        <f t="shared" si="16"/>
        <v>0.44930555555555546</v>
      </c>
      <c r="AA25" s="48">
        <f t="shared" si="17"/>
        <v>0.5291666666666666</v>
      </c>
      <c r="AB25" s="48">
        <f t="shared" si="18"/>
        <v>0.6201388888888888</v>
      </c>
      <c r="AC25" s="133">
        <f t="shared" si="19"/>
        <v>0.7097222222222221</v>
      </c>
      <c r="AE25" s="64"/>
      <c r="AF25" s="64"/>
      <c r="AG25" s="64"/>
      <c r="AH25" s="64"/>
      <c r="AI25" s="64"/>
    </row>
    <row r="26" spans="1:35" s="44" customFormat="1" ht="10.5">
      <c r="A26" s="117" t="s">
        <v>249</v>
      </c>
      <c r="B26" s="58" t="s">
        <v>263</v>
      </c>
      <c r="C26" s="60">
        <f t="shared" si="0"/>
        <v>36</v>
      </c>
      <c r="D26" s="46">
        <v>1.8</v>
      </c>
      <c r="E26" s="59">
        <f t="shared" si="2"/>
        <v>20.93</v>
      </c>
      <c r="F26" s="48">
        <v>0.0020833333333333333</v>
      </c>
      <c r="G26" s="69">
        <f t="shared" si="3"/>
        <v>0.029166666666666664</v>
      </c>
      <c r="H26" s="71">
        <f t="shared" si="4"/>
        <v>0.27916666666666656</v>
      </c>
      <c r="I26" s="71">
        <f t="shared" si="5"/>
        <v>0.3624999999999999</v>
      </c>
      <c r="J26" s="88">
        <f t="shared" si="6"/>
        <v>0.4562499999999999</v>
      </c>
      <c r="K26" s="88">
        <f t="shared" si="7"/>
        <v>0.536111111111111</v>
      </c>
      <c r="L26" s="88">
        <f t="shared" si="8"/>
        <v>0.5777777777777776</v>
      </c>
      <c r="M26" s="88">
        <f t="shared" si="9"/>
        <v>0.6229166666666666</v>
      </c>
      <c r="N26" s="115">
        <f t="shared" si="10"/>
        <v>0.7166666666666666</v>
      </c>
      <c r="O26" s="99"/>
      <c r="P26" s="116" t="s">
        <v>274</v>
      </c>
      <c r="Q26" s="58" t="s">
        <v>263</v>
      </c>
      <c r="R26" s="60">
        <f t="shared" si="1"/>
        <v>48</v>
      </c>
      <c r="S26" s="46">
        <v>0.8</v>
      </c>
      <c r="T26" s="59">
        <f t="shared" si="11"/>
        <v>18.2</v>
      </c>
      <c r="U26" s="48">
        <v>0.0006944444444444445</v>
      </c>
      <c r="V26" s="48">
        <f t="shared" si="12"/>
        <v>0.02291666666666666</v>
      </c>
      <c r="W26" s="48">
        <f t="shared" si="13"/>
        <v>0.2729166666666666</v>
      </c>
      <c r="X26" s="48">
        <f t="shared" si="14"/>
        <v>0.3562499999999999</v>
      </c>
      <c r="Y26" s="48">
        <f t="shared" si="15"/>
        <v>0.3979166666666666</v>
      </c>
      <c r="Z26" s="48">
        <f t="shared" si="16"/>
        <v>0.4499999999999999</v>
      </c>
      <c r="AA26" s="48">
        <f t="shared" si="17"/>
        <v>0.529861111111111</v>
      </c>
      <c r="AB26" s="48">
        <f t="shared" si="18"/>
        <v>0.6208333333333332</v>
      </c>
      <c r="AC26" s="133">
        <f t="shared" si="19"/>
        <v>0.7104166666666666</v>
      </c>
      <c r="AE26" s="64"/>
      <c r="AF26" s="64"/>
      <c r="AG26" s="64"/>
      <c r="AH26" s="64"/>
      <c r="AI26" s="64"/>
    </row>
    <row r="27" spans="1:35" s="44" customFormat="1" ht="10.5">
      <c r="A27" s="116" t="s">
        <v>239</v>
      </c>
      <c r="B27" s="58" t="s">
        <v>32</v>
      </c>
      <c r="C27" s="60">
        <f t="shared" si="0"/>
        <v>35.99999999999999</v>
      </c>
      <c r="D27" s="46">
        <v>0.6</v>
      </c>
      <c r="E27" s="59">
        <f t="shared" si="2"/>
        <v>21.53</v>
      </c>
      <c r="F27" s="48">
        <v>0.0006944444444444445</v>
      </c>
      <c r="G27" s="69">
        <f t="shared" si="3"/>
        <v>0.02986111111111111</v>
      </c>
      <c r="H27" s="71">
        <f t="shared" si="4"/>
        <v>0.279861111111111</v>
      </c>
      <c r="I27" s="71">
        <f t="shared" si="5"/>
        <v>0.3631944444444443</v>
      </c>
      <c r="J27" s="88">
        <f t="shared" si="6"/>
        <v>0.4569444444444443</v>
      </c>
      <c r="K27" s="88">
        <f t="shared" si="7"/>
        <v>0.5368055555555554</v>
      </c>
      <c r="L27" s="88">
        <f t="shared" si="8"/>
        <v>0.578472222222222</v>
      </c>
      <c r="M27" s="88">
        <f t="shared" si="9"/>
        <v>0.623611111111111</v>
      </c>
      <c r="N27" s="115">
        <f t="shared" si="10"/>
        <v>0.717361111111111</v>
      </c>
      <c r="O27" s="99"/>
      <c r="P27" s="116" t="s">
        <v>215</v>
      </c>
      <c r="Q27" s="58" t="s">
        <v>32</v>
      </c>
      <c r="R27" s="60">
        <f t="shared" si="1"/>
        <v>30</v>
      </c>
      <c r="S27" s="46">
        <v>1.5</v>
      </c>
      <c r="T27" s="59">
        <f t="shared" si="11"/>
        <v>19.7</v>
      </c>
      <c r="U27" s="48">
        <v>0.0020833333333333333</v>
      </c>
      <c r="V27" s="48">
        <f t="shared" si="12"/>
        <v>0.024999999999999994</v>
      </c>
      <c r="W27" s="48">
        <f t="shared" si="13"/>
        <v>0.2749999999999999</v>
      </c>
      <c r="X27" s="48">
        <f t="shared" si="14"/>
        <v>0.3583333333333332</v>
      </c>
      <c r="Y27" s="48">
        <f t="shared" si="15"/>
        <v>0.3999999999999999</v>
      </c>
      <c r="Z27" s="48">
        <f t="shared" si="16"/>
        <v>0.4520833333333332</v>
      </c>
      <c r="AA27" s="48">
        <f t="shared" si="17"/>
        <v>0.5319444444444443</v>
      </c>
      <c r="AB27" s="48">
        <f t="shared" si="18"/>
        <v>0.6229166666666666</v>
      </c>
      <c r="AC27" s="133">
        <f t="shared" si="19"/>
        <v>0.7124999999999999</v>
      </c>
      <c r="AE27" s="64"/>
      <c r="AF27" s="64"/>
      <c r="AG27" s="64"/>
      <c r="AH27" s="64"/>
      <c r="AI27" s="64"/>
    </row>
    <row r="28" spans="1:35" s="44" customFormat="1" ht="10.5">
      <c r="A28" s="116" t="s">
        <v>240</v>
      </c>
      <c r="B28" s="58" t="s">
        <v>32</v>
      </c>
      <c r="C28" s="60">
        <f t="shared" si="0"/>
        <v>42</v>
      </c>
      <c r="D28" s="46">
        <v>2.1</v>
      </c>
      <c r="E28" s="59">
        <f t="shared" si="2"/>
        <v>23.630000000000003</v>
      </c>
      <c r="F28" s="48">
        <v>0.0020833333333333333</v>
      </c>
      <c r="G28" s="69">
        <f t="shared" si="3"/>
        <v>0.03194444444444444</v>
      </c>
      <c r="H28" s="71">
        <f t="shared" si="4"/>
        <v>0.28194444444444433</v>
      </c>
      <c r="I28" s="71">
        <f t="shared" si="5"/>
        <v>0.36527777777777765</v>
      </c>
      <c r="J28" s="88">
        <f t="shared" si="6"/>
        <v>0.45902777777777765</v>
      </c>
      <c r="K28" s="88">
        <f t="shared" si="7"/>
        <v>0.5388888888888888</v>
      </c>
      <c r="L28" s="88">
        <f t="shared" si="8"/>
        <v>0.5805555555555554</v>
      </c>
      <c r="M28" s="88">
        <f t="shared" si="9"/>
        <v>0.6256944444444443</v>
      </c>
      <c r="N28" s="115">
        <f t="shared" si="10"/>
        <v>0.7194444444444443</v>
      </c>
      <c r="O28" s="99"/>
      <c r="P28" s="116" t="s">
        <v>214</v>
      </c>
      <c r="Q28" s="58" t="s">
        <v>32</v>
      </c>
      <c r="R28" s="60">
        <f t="shared" si="1"/>
        <v>38</v>
      </c>
      <c r="S28" s="46">
        <v>1.9</v>
      </c>
      <c r="T28" s="59">
        <f t="shared" si="11"/>
        <v>21.599999999999998</v>
      </c>
      <c r="U28" s="48">
        <v>0.0020833333333333333</v>
      </c>
      <c r="V28" s="48">
        <f t="shared" si="12"/>
        <v>0.027083333333333327</v>
      </c>
      <c r="W28" s="48">
        <f t="shared" si="13"/>
        <v>0.27708333333333324</v>
      </c>
      <c r="X28" s="48">
        <f t="shared" si="14"/>
        <v>0.36041666666666655</v>
      </c>
      <c r="Y28" s="48">
        <f t="shared" si="15"/>
        <v>0.40208333333333324</v>
      </c>
      <c r="Z28" s="48">
        <f t="shared" si="16"/>
        <v>0.45416666666666655</v>
      </c>
      <c r="AA28" s="48">
        <f t="shared" si="17"/>
        <v>0.5340277777777777</v>
      </c>
      <c r="AB28" s="48">
        <f t="shared" si="18"/>
        <v>0.6249999999999999</v>
      </c>
      <c r="AC28" s="133">
        <f t="shared" si="19"/>
        <v>0.7145833333333332</v>
      </c>
      <c r="AE28" s="64"/>
      <c r="AF28" s="64"/>
      <c r="AG28" s="64"/>
      <c r="AH28" s="64"/>
      <c r="AI28" s="64"/>
    </row>
    <row r="29" spans="1:35" s="44" customFormat="1" ht="10.5">
      <c r="A29" s="116" t="s">
        <v>241</v>
      </c>
      <c r="B29" s="58" t="s">
        <v>32</v>
      </c>
      <c r="C29" s="60">
        <f t="shared" si="0"/>
        <v>30</v>
      </c>
      <c r="D29" s="46">
        <v>0.5</v>
      </c>
      <c r="E29" s="59">
        <f t="shared" si="2"/>
        <v>24.130000000000003</v>
      </c>
      <c r="F29" s="48">
        <v>0.0006944444444444445</v>
      </c>
      <c r="G29" s="69">
        <f t="shared" si="3"/>
        <v>0.032638888888888884</v>
      </c>
      <c r="H29" s="71">
        <f t="shared" si="4"/>
        <v>0.2826388888888888</v>
      </c>
      <c r="I29" s="71">
        <f t="shared" si="5"/>
        <v>0.3659722222222221</v>
      </c>
      <c r="J29" s="88">
        <f t="shared" si="6"/>
        <v>0.4597222222222221</v>
      </c>
      <c r="K29" s="88">
        <f t="shared" si="7"/>
        <v>0.5395833333333332</v>
      </c>
      <c r="L29" s="88">
        <f t="shared" si="8"/>
        <v>0.5812499999999998</v>
      </c>
      <c r="M29" s="88">
        <f t="shared" si="9"/>
        <v>0.6263888888888888</v>
      </c>
      <c r="N29" s="115">
        <f t="shared" si="10"/>
        <v>0.7201388888888888</v>
      </c>
      <c r="O29" s="99"/>
      <c r="P29" s="116" t="s">
        <v>245</v>
      </c>
      <c r="Q29" s="58" t="s">
        <v>32</v>
      </c>
      <c r="R29" s="60">
        <f t="shared" si="1"/>
        <v>50</v>
      </c>
      <c r="S29" s="46">
        <v>2.5</v>
      </c>
      <c r="T29" s="59">
        <f t="shared" si="11"/>
        <v>24.099999999999998</v>
      </c>
      <c r="U29" s="48">
        <v>0.0020833333333333333</v>
      </c>
      <c r="V29" s="48">
        <f t="shared" si="12"/>
        <v>0.02916666666666666</v>
      </c>
      <c r="W29" s="48">
        <f t="shared" si="13"/>
        <v>0.27916666666666656</v>
      </c>
      <c r="X29" s="48">
        <f t="shared" si="14"/>
        <v>0.3624999999999999</v>
      </c>
      <c r="Y29" s="48">
        <f t="shared" si="15"/>
        <v>0.40416666666666656</v>
      </c>
      <c r="Z29" s="48">
        <f t="shared" si="16"/>
        <v>0.4562499999999999</v>
      </c>
      <c r="AA29" s="48">
        <f t="shared" si="17"/>
        <v>0.536111111111111</v>
      </c>
      <c r="AB29" s="48">
        <f t="shared" si="18"/>
        <v>0.6270833333333332</v>
      </c>
      <c r="AC29" s="133">
        <f t="shared" si="19"/>
        <v>0.7166666666666666</v>
      </c>
      <c r="AE29" s="64"/>
      <c r="AF29" s="64"/>
      <c r="AG29" s="64"/>
      <c r="AH29" s="64"/>
      <c r="AI29" s="64"/>
    </row>
    <row r="30" spans="1:35" s="44" customFormat="1" ht="10.5">
      <c r="A30" s="116" t="s">
        <v>242</v>
      </c>
      <c r="B30" s="58" t="s">
        <v>32</v>
      </c>
      <c r="C30" s="60">
        <f t="shared" si="0"/>
        <v>39</v>
      </c>
      <c r="D30" s="46">
        <v>1.3</v>
      </c>
      <c r="E30" s="59">
        <f t="shared" si="2"/>
        <v>25.430000000000003</v>
      </c>
      <c r="F30" s="48">
        <v>0.001388888888888889</v>
      </c>
      <c r="G30" s="69">
        <f t="shared" si="3"/>
        <v>0.034027777777777775</v>
      </c>
      <c r="H30" s="71">
        <f t="shared" si="4"/>
        <v>0.28402777777777766</v>
      </c>
      <c r="I30" s="71">
        <f t="shared" si="5"/>
        <v>0.36736111111111097</v>
      </c>
      <c r="J30" s="88">
        <f t="shared" si="6"/>
        <v>0.46111111111111097</v>
      </c>
      <c r="K30" s="88">
        <f t="shared" si="7"/>
        <v>0.5409722222222221</v>
      </c>
      <c r="L30" s="88">
        <f t="shared" si="8"/>
        <v>0.5826388888888887</v>
      </c>
      <c r="M30" s="88">
        <f t="shared" si="9"/>
        <v>0.6277777777777777</v>
      </c>
      <c r="N30" s="115">
        <f t="shared" si="10"/>
        <v>0.7215277777777777</v>
      </c>
      <c r="O30" s="99"/>
      <c r="P30" s="116" t="s">
        <v>244</v>
      </c>
      <c r="Q30" s="58" t="s">
        <v>32</v>
      </c>
      <c r="R30" s="60">
        <f t="shared" si="1"/>
        <v>39</v>
      </c>
      <c r="S30" s="46">
        <v>1.3</v>
      </c>
      <c r="T30" s="59">
        <f t="shared" si="11"/>
        <v>25.4</v>
      </c>
      <c r="U30" s="48">
        <v>0.001388888888888889</v>
      </c>
      <c r="V30" s="48">
        <f t="shared" si="12"/>
        <v>0.030555555555555548</v>
      </c>
      <c r="W30" s="48">
        <f t="shared" si="13"/>
        <v>0.28055555555555545</v>
      </c>
      <c r="X30" s="48">
        <f t="shared" si="14"/>
        <v>0.36388888888888876</v>
      </c>
      <c r="Y30" s="48">
        <f t="shared" si="15"/>
        <v>0.40555555555555545</v>
      </c>
      <c r="Z30" s="48">
        <f t="shared" si="16"/>
        <v>0.45763888888888876</v>
      </c>
      <c r="AA30" s="48">
        <f t="shared" si="17"/>
        <v>0.5374999999999999</v>
      </c>
      <c r="AB30" s="48">
        <f t="shared" si="18"/>
        <v>0.6284722222222221</v>
      </c>
      <c r="AC30" s="133">
        <f t="shared" si="19"/>
        <v>0.7180555555555554</v>
      </c>
      <c r="AE30" s="64"/>
      <c r="AF30" s="64"/>
      <c r="AG30" s="64"/>
      <c r="AH30" s="64"/>
      <c r="AI30" s="64"/>
    </row>
    <row r="31" spans="1:35" s="44" customFormat="1" ht="10.5">
      <c r="A31" s="116" t="s">
        <v>243</v>
      </c>
      <c r="B31" s="58" t="s">
        <v>32</v>
      </c>
      <c r="C31" s="60">
        <f t="shared" si="0"/>
        <v>30</v>
      </c>
      <c r="D31" s="46">
        <v>1</v>
      </c>
      <c r="E31" s="59">
        <f t="shared" si="2"/>
        <v>26.430000000000003</v>
      </c>
      <c r="F31" s="48">
        <v>0.001388888888888889</v>
      </c>
      <c r="G31" s="69">
        <f t="shared" si="3"/>
        <v>0.035416666666666666</v>
      </c>
      <c r="H31" s="71">
        <f t="shared" si="4"/>
        <v>0.28541666666666654</v>
      </c>
      <c r="I31" s="71">
        <f t="shared" si="5"/>
        <v>0.36874999999999986</v>
      </c>
      <c r="J31" s="88">
        <f t="shared" si="6"/>
        <v>0.46249999999999986</v>
      </c>
      <c r="K31" s="88">
        <f t="shared" si="7"/>
        <v>0.542361111111111</v>
      </c>
      <c r="L31" s="88">
        <f t="shared" si="8"/>
        <v>0.5840277777777776</v>
      </c>
      <c r="M31" s="88">
        <f t="shared" si="9"/>
        <v>0.6291666666666665</v>
      </c>
      <c r="N31" s="115">
        <f t="shared" si="10"/>
        <v>0.7229166666666665</v>
      </c>
      <c r="O31" s="99"/>
      <c r="P31" s="116" t="s">
        <v>275</v>
      </c>
      <c r="Q31" s="58" t="s">
        <v>32</v>
      </c>
      <c r="R31" s="60">
        <f t="shared" si="1"/>
        <v>54</v>
      </c>
      <c r="S31" s="46">
        <v>2.7</v>
      </c>
      <c r="T31" s="59">
        <f t="shared" si="11"/>
        <v>28.099999999999998</v>
      </c>
      <c r="U31" s="48">
        <v>0.0020833333333333333</v>
      </c>
      <c r="V31" s="48">
        <f t="shared" si="12"/>
        <v>0.032638888888888884</v>
      </c>
      <c r="W31" s="48">
        <f t="shared" si="13"/>
        <v>0.2826388888888888</v>
      </c>
      <c r="X31" s="48">
        <f t="shared" si="14"/>
        <v>0.3659722222222221</v>
      </c>
      <c r="Y31" s="48">
        <f t="shared" si="15"/>
        <v>0.4076388888888888</v>
      </c>
      <c r="Z31" s="48">
        <f t="shared" si="16"/>
        <v>0.4597222222222221</v>
      </c>
      <c r="AA31" s="48">
        <f t="shared" si="17"/>
        <v>0.5395833333333332</v>
      </c>
      <c r="AB31" s="48">
        <f t="shared" si="18"/>
        <v>0.6305555555555554</v>
      </c>
      <c r="AC31" s="133">
        <f t="shared" si="19"/>
        <v>0.7201388888888888</v>
      </c>
      <c r="AE31" s="64"/>
      <c r="AF31" s="64"/>
      <c r="AG31" s="64"/>
      <c r="AH31" s="64"/>
      <c r="AI31" s="64"/>
    </row>
    <row r="32" spans="1:35" s="44" customFormat="1" ht="10.5">
      <c r="A32" s="116" t="s">
        <v>244</v>
      </c>
      <c r="B32" s="58" t="s">
        <v>32</v>
      </c>
      <c r="C32" s="60">
        <f t="shared" si="0"/>
        <v>52</v>
      </c>
      <c r="D32" s="46">
        <v>2.6</v>
      </c>
      <c r="E32" s="59">
        <f t="shared" si="2"/>
        <v>29.030000000000005</v>
      </c>
      <c r="F32" s="48">
        <v>0.0020833333333333333</v>
      </c>
      <c r="G32" s="69">
        <f t="shared" si="3"/>
        <v>0.0375</v>
      </c>
      <c r="H32" s="71">
        <f t="shared" si="4"/>
        <v>0.28749999999999987</v>
      </c>
      <c r="I32" s="71">
        <f t="shared" si="5"/>
        <v>0.3708333333333332</v>
      </c>
      <c r="J32" s="88">
        <f t="shared" si="6"/>
        <v>0.4645833333333332</v>
      </c>
      <c r="K32" s="88">
        <f t="shared" si="7"/>
        <v>0.5444444444444443</v>
      </c>
      <c r="L32" s="88">
        <f t="shared" si="8"/>
        <v>0.5861111111111109</v>
      </c>
      <c r="M32" s="88">
        <f t="shared" si="9"/>
        <v>0.6312499999999999</v>
      </c>
      <c r="N32" s="115">
        <f t="shared" si="10"/>
        <v>0.7249999999999999</v>
      </c>
      <c r="O32" s="99"/>
      <c r="P32" s="116" t="s">
        <v>276</v>
      </c>
      <c r="Q32" s="58" t="s">
        <v>32</v>
      </c>
      <c r="R32" s="60">
        <f t="shared" si="1"/>
        <v>24</v>
      </c>
      <c r="S32" s="46">
        <v>0.8</v>
      </c>
      <c r="T32" s="59">
        <f t="shared" si="11"/>
        <v>28.9</v>
      </c>
      <c r="U32" s="48">
        <v>0.001388888888888889</v>
      </c>
      <c r="V32" s="48">
        <f t="shared" si="12"/>
        <v>0.034027777777777775</v>
      </c>
      <c r="W32" s="48">
        <f t="shared" si="13"/>
        <v>0.28402777777777766</v>
      </c>
      <c r="X32" s="48">
        <f t="shared" si="14"/>
        <v>0.36736111111111097</v>
      </c>
      <c r="Y32" s="48">
        <f t="shared" si="15"/>
        <v>0.40902777777777766</v>
      </c>
      <c r="Z32" s="48">
        <f t="shared" si="16"/>
        <v>0.46111111111111097</v>
      </c>
      <c r="AA32" s="48">
        <f t="shared" si="17"/>
        <v>0.5409722222222221</v>
      </c>
      <c r="AB32" s="48">
        <f t="shared" si="18"/>
        <v>0.6319444444444443</v>
      </c>
      <c r="AC32" s="133">
        <f t="shared" si="19"/>
        <v>0.7215277777777777</v>
      </c>
      <c r="AE32" s="64"/>
      <c r="AF32" s="64"/>
      <c r="AG32" s="64"/>
      <c r="AH32" s="64"/>
      <c r="AI32" s="64"/>
    </row>
    <row r="33" spans="1:35" s="44" customFormat="1" ht="10.5">
      <c r="A33" s="116" t="s">
        <v>245</v>
      </c>
      <c r="B33" s="58" t="s">
        <v>32</v>
      </c>
      <c r="C33" s="60">
        <f t="shared" si="0"/>
        <v>35.99999999999999</v>
      </c>
      <c r="D33" s="46">
        <v>1.2</v>
      </c>
      <c r="E33" s="59">
        <f t="shared" si="2"/>
        <v>30.230000000000004</v>
      </c>
      <c r="F33" s="48">
        <v>0.001388888888888889</v>
      </c>
      <c r="G33" s="69">
        <f t="shared" si="3"/>
        <v>0.03888888888888889</v>
      </c>
      <c r="H33" s="71">
        <f t="shared" si="4"/>
        <v>0.28888888888888875</v>
      </c>
      <c r="I33" s="71">
        <f t="shared" si="5"/>
        <v>0.37222222222222207</v>
      </c>
      <c r="J33" s="88">
        <f t="shared" si="6"/>
        <v>0.46597222222222207</v>
      </c>
      <c r="K33" s="88">
        <f t="shared" si="7"/>
        <v>0.5458333333333332</v>
      </c>
      <c r="L33" s="88">
        <f t="shared" si="8"/>
        <v>0.5874999999999998</v>
      </c>
      <c r="M33" s="88">
        <f t="shared" si="9"/>
        <v>0.6326388888888888</v>
      </c>
      <c r="N33" s="115">
        <f t="shared" si="10"/>
        <v>0.7263888888888888</v>
      </c>
      <c r="O33" s="99"/>
      <c r="P33" s="116" t="s">
        <v>277</v>
      </c>
      <c r="Q33" s="58" t="s">
        <v>32</v>
      </c>
      <c r="R33" s="60">
        <f t="shared" si="1"/>
        <v>39</v>
      </c>
      <c r="S33" s="46">
        <v>1.3</v>
      </c>
      <c r="T33" s="59">
        <f t="shared" si="11"/>
        <v>30.2</v>
      </c>
      <c r="U33" s="48">
        <v>0.001388888888888889</v>
      </c>
      <c r="V33" s="48">
        <f t="shared" si="12"/>
        <v>0.035416666666666666</v>
      </c>
      <c r="W33" s="48">
        <f t="shared" si="13"/>
        <v>0.28541666666666654</v>
      </c>
      <c r="X33" s="48">
        <f t="shared" si="14"/>
        <v>0.36874999999999986</v>
      </c>
      <c r="Y33" s="48">
        <f t="shared" si="15"/>
        <v>0.41041666666666654</v>
      </c>
      <c r="Z33" s="48">
        <f t="shared" si="16"/>
        <v>0.46249999999999986</v>
      </c>
      <c r="AA33" s="48">
        <f t="shared" si="17"/>
        <v>0.542361111111111</v>
      </c>
      <c r="AB33" s="48">
        <f t="shared" si="18"/>
        <v>0.6333333333333332</v>
      </c>
      <c r="AC33" s="133">
        <f t="shared" si="19"/>
        <v>0.7229166666666665</v>
      </c>
      <c r="AE33" s="64"/>
      <c r="AF33" s="64"/>
      <c r="AG33" s="64"/>
      <c r="AH33" s="64"/>
      <c r="AI33" s="64"/>
    </row>
    <row r="34" spans="1:35" s="44" customFormat="1" ht="10.5">
      <c r="A34" s="116" t="s">
        <v>214</v>
      </c>
      <c r="B34" s="58" t="s">
        <v>32</v>
      </c>
      <c r="C34" s="60">
        <f t="shared" si="0"/>
        <v>48</v>
      </c>
      <c r="D34" s="46">
        <v>2.4</v>
      </c>
      <c r="E34" s="59">
        <f t="shared" si="2"/>
        <v>32.63</v>
      </c>
      <c r="F34" s="48">
        <v>0.0020833333333333333</v>
      </c>
      <c r="G34" s="69">
        <f t="shared" si="3"/>
        <v>0.04097222222222222</v>
      </c>
      <c r="H34" s="71">
        <f t="shared" si="4"/>
        <v>0.2909722222222221</v>
      </c>
      <c r="I34" s="71">
        <f t="shared" si="5"/>
        <v>0.3743055555555554</v>
      </c>
      <c r="J34" s="88">
        <f t="shared" si="6"/>
        <v>0.4680555555555554</v>
      </c>
      <c r="K34" s="88">
        <f t="shared" si="7"/>
        <v>0.5479166666666665</v>
      </c>
      <c r="L34" s="88">
        <f t="shared" si="8"/>
        <v>0.5895833333333331</v>
      </c>
      <c r="M34" s="88">
        <f t="shared" si="9"/>
        <v>0.6347222222222221</v>
      </c>
      <c r="N34" s="115">
        <f t="shared" si="10"/>
        <v>0.7284722222222221</v>
      </c>
      <c r="O34" s="99"/>
      <c r="P34" s="116" t="s">
        <v>278</v>
      </c>
      <c r="Q34" s="58" t="s">
        <v>32</v>
      </c>
      <c r="R34" s="60">
        <f t="shared" si="1"/>
        <v>30</v>
      </c>
      <c r="S34" s="46">
        <v>0.5</v>
      </c>
      <c r="T34" s="59">
        <f t="shared" si="11"/>
        <v>30.7</v>
      </c>
      <c r="U34" s="48">
        <v>0.0006944444444444445</v>
      </c>
      <c r="V34" s="48">
        <f t="shared" si="12"/>
        <v>0.03611111111111111</v>
      </c>
      <c r="W34" s="48">
        <f t="shared" si="13"/>
        <v>0.286111111111111</v>
      </c>
      <c r="X34" s="48">
        <f t="shared" si="14"/>
        <v>0.3694444444444443</v>
      </c>
      <c r="Y34" s="48">
        <f t="shared" si="15"/>
        <v>0.411111111111111</v>
      </c>
      <c r="Z34" s="48">
        <f t="shared" si="16"/>
        <v>0.4631944444444443</v>
      </c>
      <c r="AA34" s="48">
        <f t="shared" si="17"/>
        <v>0.5430555555555554</v>
      </c>
      <c r="AB34" s="48">
        <f t="shared" si="18"/>
        <v>0.6340277777777776</v>
      </c>
      <c r="AC34" s="133">
        <f t="shared" si="19"/>
        <v>0.723611111111111</v>
      </c>
      <c r="AE34" s="64"/>
      <c r="AF34" s="64"/>
      <c r="AG34" s="64"/>
      <c r="AH34" s="64"/>
      <c r="AI34" s="64"/>
    </row>
    <row r="35" spans="1:35" s="44" customFormat="1" ht="10.5">
      <c r="A35" s="116" t="s">
        <v>215</v>
      </c>
      <c r="B35" s="58" t="s">
        <v>32</v>
      </c>
      <c r="C35" s="60">
        <f t="shared" si="0"/>
        <v>40</v>
      </c>
      <c r="D35" s="46">
        <v>2</v>
      </c>
      <c r="E35" s="59">
        <f t="shared" si="2"/>
        <v>34.63</v>
      </c>
      <c r="F35" s="48">
        <v>0.0020833333333333333</v>
      </c>
      <c r="G35" s="69">
        <f t="shared" si="3"/>
        <v>0.043055555555555555</v>
      </c>
      <c r="H35" s="71">
        <f t="shared" si="4"/>
        <v>0.2930555555555554</v>
      </c>
      <c r="I35" s="71">
        <f t="shared" si="5"/>
        <v>0.3763888888888887</v>
      </c>
      <c r="J35" s="88">
        <f t="shared" si="6"/>
        <v>0.4701388888888887</v>
      </c>
      <c r="K35" s="88">
        <f t="shared" si="7"/>
        <v>0.5499999999999998</v>
      </c>
      <c r="L35" s="88">
        <f t="shared" si="8"/>
        <v>0.5916666666666665</v>
      </c>
      <c r="M35" s="88">
        <f t="shared" si="9"/>
        <v>0.6368055555555554</v>
      </c>
      <c r="N35" s="115">
        <f t="shared" si="10"/>
        <v>0.7305555555555554</v>
      </c>
      <c r="O35" s="99"/>
      <c r="P35" s="116" t="s">
        <v>279</v>
      </c>
      <c r="Q35" s="58" t="s">
        <v>32</v>
      </c>
      <c r="R35" s="60">
        <f t="shared" si="1"/>
        <v>42</v>
      </c>
      <c r="S35" s="46">
        <v>2.1</v>
      </c>
      <c r="T35" s="59">
        <f t="shared" si="11"/>
        <v>32.8</v>
      </c>
      <c r="U35" s="48">
        <v>0.0020833333333333333</v>
      </c>
      <c r="V35" s="48">
        <f t="shared" si="12"/>
        <v>0.03819444444444444</v>
      </c>
      <c r="W35" s="48">
        <f t="shared" si="13"/>
        <v>0.2881944444444443</v>
      </c>
      <c r="X35" s="48">
        <f t="shared" si="14"/>
        <v>0.3715277777777776</v>
      </c>
      <c r="Y35" s="48">
        <f t="shared" si="15"/>
        <v>0.4131944444444443</v>
      </c>
      <c r="Z35" s="48">
        <f t="shared" si="16"/>
        <v>0.4652777777777776</v>
      </c>
      <c r="AA35" s="48">
        <f t="shared" si="17"/>
        <v>0.5451388888888887</v>
      </c>
      <c r="AB35" s="48">
        <f t="shared" si="18"/>
        <v>0.636111111111111</v>
      </c>
      <c r="AC35" s="133">
        <f t="shared" si="19"/>
        <v>0.7256944444444443</v>
      </c>
      <c r="AE35" s="64"/>
      <c r="AF35" s="64"/>
      <c r="AG35" s="64"/>
      <c r="AH35" s="64"/>
      <c r="AI35" s="64"/>
    </row>
    <row r="36" spans="1:35" s="44" customFormat="1" ht="10.5">
      <c r="A36" s="116" t="s">
        <v>246</v>
      </c>
      <c r="B36" s="58" t="s">
        <v>263</v>
      </c>
      <c r="C36" s="60">
        <f t="shared" si="0"/>
        <v>28</v>
      </c>
      <c r="D36" s="46">
        <v>1.4</v>
      </c>
      <c r="E36" s="59">
        <f t="shared" si="2"/>
        <v>36.03</v>
      </c>
      <c r="F36" s="48">
        <v>0.0020833333333333333</v>
      </c>
      <c r="G36" s="69">
        <f t="shared" si="3"/>
        <v>0.04513888888888889</v>
      </c>
      <c r="H36" s="71">
        <f t="shared" si="4"/>
        <v>0.29513888888888873</v>
      </c>
      <c r="I36" s="71">
        <f t="shared" si="5"/>
        <v>0.37847222222222204</v>
      </c>
      <c r="J36" s="88">
        <f t="shared" si="6"/>
        <v>0.47222222222222204</v>
      </c>
      <c r="K36" s="88">
        <f t="shared" si="7"/>
        <v>0.5520833333333331</v>
      </c>
      <c r="L36" s="88">
        <f t="shared" si="8"/>
        <v>0.5937499999999998</v>
      </c>
      <c r="M36" s="88">
        <f t="shared" si="9"/>
        <v>0.6388888888888887</v>
      </c>
      <c r="N36" s="115">
        <f t="shared" si="10"/>
        <v>0.7326388888888887</v>
      </c>
      <c r="O36" s="99"/>
      <c r="P36" s="116" t="s">
        <v>249</v>
      </c>
      <c r="Q36" s="58" t="s">
        <v>263</v>
      </c>
      <c r="R36" s="60">
        <f t="shared" si="1"/>
        <v>28.2</v>
      </c>
      <c r="S36" s="46">
        <v>0.47</v>
      </c>
      <c r="T36" s="59">
        <f t="shared" si="11"/>
        <v>33.269999999999996</v>
      </c>
      <c r="U36" s="48">
        <v>0.0006944444444444445</v>
      </c>
      <c r="V36" s="48">
        <f t="shared" si="12"/>
        <v>0.03888888888888888</v>
      </c>
      <c r="W36" s="48">
        <f t="shared" si="13"/>
        <v>0.28888888888888875</v>
      </c>
      <c r="X36" s="48">
        <f t="shared" si="14"/>
        <v>0.37222222222222207</v>
      </c>
      <c r="Y36" s="48">
        <f t="shared" si="15"/>
        <v>0.41388888888888875</v>
      </c>
      <c r="Z36" s="48">
        <f t="shared" si="16"/>
        <v>0.46597222222222207</v>
      </c>
      <c r="AA36" s="48">
        <f t="shared" si="17"/>
        <v>0.5458333333333332</v>
      </c>
      <c r="AB36" s="48">
        <f t="shared" si="18"/>
        <v>0.6368055555555554</v>
      </c>
      <c r="AC36" s="133">
        <f t="shared" si="19"/>
        <v>0.7263888888888888</v>
      </c>
      <c r="AE36" s="64"/>
      <c r="AF36" s="64"/>
      <c r="AG36" s="64"/>
      <c r="AH36" s="64"/>
      <c r="AI36" s="64"/>
    </row>
    <row r="37" spans="1:35" s="44" customFormat="1" ht="10.5">
      <c r="A37" s="116" t="s">
        <v>217</v>
      </c>
      <c r="B37" s="58" t="s">
        <v>81</v>
      </c>
      <c r="C37" s="60">
        <f t="shared" si="0"/>
        <v>30</v>
      </c>
      <c r="D37" s="46">
        <v>1</v>
      </c>
      <c r="E37" s="59">
        <f t="shared" si="2"/>
        <v>37.03</v>
      </c>
      <c r="F37" s="48">
        <v>0.001388888888888889</v>
      </c>
      <c r="G37" s="69">
        <f t="shared" si="3"/>
        <v>0.04652777777777778</v>
      </c>
      <c r="H37" s="71">
        <f t="shared" si="4"/>
        <v>0.2965277777777776</v>
      </c>
      <c r="I37" s="71">
        <f t="shared" si="5"/>
        <v>0.3798611111111109</v>
      </c>
      <c r="J37" s="88">
        <f t="shared" si="6"/>
        <v>0.4736111111111109</v>
      </c>
      <c r="K37" s="88">
        <f t="shared" si="7"/>
        <v>0.553472222222222</v>
      </c>
      <c r="L37" s="88">
        <f t="shared" si="8"/>
        <v>0.5951388888888887</v>
      </c>
      <c r="M37" s="88">
        <f t="shared" si="9"/>
        <v>0.6402777777777776</v>
      </c>
      <c r="N37" s="115">
        <f t="shared" si="10"/>
        <v>0.7340277777777776</v>
      </c>
      <c r="O37" s="99"/>
      <c r="P37" s="116" t="s">
        <v>248</v>
      </c>
      <c r="Q37" s="58" t="s">
        <v>31</v>
      </c>
      <c r="R37" s="60">
        <f t="shared" si="1"/>
        <v>36</v>
      </c>
      <c r="S37" s="46">
        <v>1.8</v>
      </c>
      <c r="T37" s="59">
        <f t="shared" si="11"/>
        <v>35.06999999999999</v>
      </c>
      <c r="U37" s="48">
        <v>0.0020833333333333333</v>
      </c>
      <c r="V37" s="48">
        <f t="shared" si="12"/>
        <v>0.040972222222222215</v>
      </c>
      <c r="W37" s="48">
        <f t="shared" si="13"/>
        <v>0.2909722222222221</v>
      </c>
      <c r="X37" s="48">
        <f t="shared" si="14"/>
        <v>0.3743055555555554</v>
      </c>
      <c r="Y37" s="48">
        <f t="shared" si="15"/>
        <v>0.4159722222222221</v>
      </c>
      <c r="Z37" s="48">
        <f t="shared" si="16"/>
        <v>0.4680555555555554</v>
      </c>
      <c r="AA37" s="48">
        <f t="shared" si="17"/>
        <v>0.5479166666666665</v>
      </c>
      <c r="AB37" s="48">
        <f t="shared" si="18"/>
        <v>0.6388888888888887</v>
      </c>
      <c r="AC37" s="133">
        <f t="shared" si="19"/>
        <v>0.7284722222222221</v>
      </c>
      <c r="AE37" s="64"/>
      <c r="AF37" s="64"/>
      <c r="AG37" s="64"/>
      <c r="AH37" s="64"/>
      <c r="AI37" s="64"/>
    </row>
    <row r="38" spans="1:35" s="44" customFormat="1" ht="10.5">
      <c r="A38" s="116" t="s">
        <v>218</v>
      </c>
      <c r="B38" s="58" t="s">
        <v>81</v>
      </c>
      <c r="C38" s="60">
        <f t="shared" si="0"/>
        <v>48</v>
      </c>
      <c r="D38" s="46">
        <v>0.8</v>
      </c>
      <c r="E38" s="59">
        <f t="shared" si="2"/>
        <v>37.83</v>
      </c>
      <c r="F38" s="48">
        <v>0.0006944444444444445</v>
      </c>
      <c r="G38" s="69">
        <f t="shared" si="3"/>
        <v>0.04722222222222222</v>
      </c>
      <c r="H38" s="71">
        <f t="shared" si="4"/>
        <v>0.29722222222222205</v>
      </c>
      <c r="I38" s="71">
        <f t="shared" si="5"/>
        <v>0.38055555555555537</v>
      </c>
      <c r="J38" s="88">
        <f t="shared" si="6"/>
        <v>0.47430555555555537</v>
      </c>
      <c r="K38" s="88">
        <f t="shared" si="7"/>
        <v>0.5541666666666665</v>
      </c>
      <c r="L38" s="88">
        <f t="shared" si="8"/>
        <v>0.5958333333333331</v>
      </c>
      <c r="M38" s="88">
        <f t="shared" si="9"/>
        <v>0.640972222222222</v>
      </c>
      <c r="N38" s="115">
        <f t="shared" si="10"/>
        <v>0.734722222222222</v>
      </c>
      <c r="O38" s="99"/>
      <c r="P38" s="116" t="s">
        <v>205</v>
      </c>
      <c r="Q38" s="58" t="s">
        <v>31</v>
      </c>
      <c r="R38" s="60">
        <f t="shared" si="1"/>
        <v>38</v>
      </c>
      <c r="S38" s="46">
        <v>1.9</v>
      </c>
      <c r="T38" s="59">
        <f t="shared" si="11"/>
        <v>36.96999999999999</v>
      </c>
      <c r="U38" s="48">
        <v>0.0020833333333333333</v>
      </c>
      <c r="V38" s="48">
        <f t="shared" si="12"/>
        <v>0.04305555555555555</v>
      </c>
      <c r="W38" s="48">
        <f t="shared" si="13"/>
        <v>0.2930555555555554</v>
      </c>
      <c r="X38" s="48">
        <f t="shared" si="14"/>
        <v>0.3763888888888887</v>
      </c>
      <c r="Y38" s="48">
        <f t="shared" si="15"/>
        <v>0.4180555555555554</v>
      </c>
      <c r="Z38" s="48">
        <f t="shared" si="16"/>
        <v>0.4701388888888887</v>
      </c>
      <c r="AA38" s="48">
        <f t="shared" si="17"/>
        <v>0.5499999999999998</v>
      </c>
      <c r="AB38" s="48">
        <f t="shared" si="18"/>
        <v>0.640972222222222</v>
      </c>
      <c r="AC38" s="133">
        <f t="shared" si="19"/>
        <v>0.7305555555555554</v>
      </c>
      <c r="AE38" s="64"/>
      <c r="AF38" s="64"/>
      <c r="AG38" s="64"/>
      <c r="AH38" s="64"/>
      <c r="AI38" s="64"/>
    </row>
    <row r="39" spans="1:35" s="44" customFormat="1" ht="10.5">
      <c r="A39" s="116" t="s">
        <v>250</v>
      </c>
      <c r="B39" s="58" t="s">
        <v>31</v>
      </c>
      <c r="C39" s="60">
        <f t="shared" si="0"/>
        <v>56.99999999999999</v>
      </c>
      <c r="D39" s="46">
        <v>1.9</v>
      </c>
      <c r="E39" s="59">
        <f t="shared" si="2"/>
        <v>39.73</v>
      </c>
      <c r="F39" s="48">
        <v>0.001388888888888889</v>
      </c>
      <c r="G39" s="69">
        <f t="shared" si="3"/>
        <v>0.04861111111111111</v>
      </c>
      <c r="H39" s="71">
        <f t="shared" si="4"/>
        <v>0.29861111111111094</v>
      </c>
      <c r="I39" s="71">
        <f t="shared" si="5"/>
        <v>0.38194444444444425</v>
      </c>
      <c r="J39" s="88">
        <f t="shared" si="6"/>
        <v>0.47569444444444425</v>
      </c>
      <c r="K39" s="88">
        <f t="shared" si="7"/>
        <v>0.5555555555555554</v>
      </c>
      <c r="L39" s="88">
        <f t="shared" si="8"/>
        <v>0.597222222222222</v>
      </c>
      <c r="M39" s="88">
        <f t="shared" si="9"/>
        <v>0.6423611111111109</v>
      </c>
      <c r="N39" s="115">
        <f t="shared" si="10"/>
        <v>0.7361111111111109</v>
      </c>
      <c r="O39" s="99"/>
      <c r="P39" s="116" t="s">
        <v>204</v>
      </c>
      <c r="Q39" s="58" t="s">
        <v>31</v>
      </c>
      <c r="R39" s="60">
        <f t="shared" si="1"/>
        <v>24</v>
      </c>
      <c r="S39" s="46">
        <v>0.4</v>
      </c>
      <c r="T39" s="59">
        <f t="shared" si="11"/>
        <v>37.36999999999999</v>
      </c>
      <c r="U39" s="48">
        <v>0.0006944444444444445</v>
      </c>
      <c r="V39" s="48">
        <f t="shared" si="12"/>
        <v>0.04374999999999999</v>
      </c>
      <c r="W39" s="48">
        <f t="shared" si="13"/>
        <v>0.29374999999999984</v>
      </c>
      <c r="X39" s="48">
        <f t="shared" si="14"/>
        <v>0.37708333333333316</v>
      </c>
      <c r="Y39" s="48">
        <f t="shared" si="15"/>
        <v>0.41874999999999984</v>
      </c>
      <c r="Z39" s="48">
        <f t="shared" si="16"/>
        <v>0.47083333333333316</v>
      </c>
      <c r="AA39" s="48">
        <f t="shared" si="17"/>
        <v>0.5506944444444443</v>
      </c>
      <c r="AB39" s="48">
        <f t="shared" si="18"/>
        <v>0.6416666666666665</v>
      </c>
      <c r="AC39" s="133">
        <f t="shared" si="19"/>
        <v>0.7312499999999998</v>
      </c>
      <c r="AE39" s="64"/>
      <c r="AF39" s="64"/>
      <c r="AG39" s="64"/>
      <c r="AH39" s="64"/>
      <c r="AI39" s="64"/>
    </row>
    <row r="40" spans="1:35" s="44" customFormat="1" ht="10.5">
      <c r="A40" s="116" t="s">
        <v>253</v>
      </c>
      <c r="B40" s="58" t="s">
        <v>32</v>
      </c>
      <c r="C40" s="60">
        <f t="shared" si="0"/>
        <v>30</v>
      </c>
      <c r="D40" s="46">
        <v>1</v>
      </c>
      <c r="E40" s="59">
        <f t="shared" si="2"/>
        <v>40.73</v>
      </c>
      <c r="F40" s="48">
        <v>0.001388888888888889</v>
      </c>
      <c r="G40" s="69">
        <f t="shared" si="3"/>
        <v>0.05</v>
      </c>
      <c r="H40" s="71">
        <f t="shared" si="4"/>
        <v>0.2999999999999998</v>
      </c>
      <c r="I40" s="71">
        <f t="shared" si="5"/>
        <v>0.38333333333333314</v>
      </c>
      <c r="J40" s="88">
        <f t="shared" si="6"/>
        <v>0.47708333333333314</v>
      </c>
      <c r="K40" s="88">
        <f t="shared" si="7"/>
        <v>0.5569444444444442</v>
      </c>
      <c r="L40" s="88">
        <f t="shared" si="8"/>
        <v>0.5986111111111109</v>
      </c>
      <c r="M40" s="88">
        <f t="shared" si="9"/>
        <v>0.6437499999999998</v>
      </c>
      <c r="N40" s="115">
        <f t="shared" si="10"/>
        <v>0.7374999999999998</v>
      </c>
      <c r="O40" s="99"/>
      <c r="P40" s="116" t="s">
        <v>203</v>
      </c>
      <c r="Q40" s="58" t="s">
        <v>31</v>
      </c>
      <c r="R40" s="60">
        <f t="shared" si="1"/>
        <v>24</v>
      </c>
      <c r="S40" s="46">
        <v>0.8</v>
      </c>
      <c r="T40" s="59">
        <f t="shared" si="11"/>
        <v>38.16999999999999</v>
      </c>
      <c r="U40" s="48">
        <v>0.001388888888888889</v>
      </c>
      <c r="V40" s="48">
        <f t="shared" si="12"/>
        <v>0.04513888888888888</v>
      </c>
      <c r="W40" s="48">
        <f t="shared" si="13"/>
        <v>0.29513888888888873</v>
      </c>
      <c r="X40" s="48">
        <f t="shared" si="14"/>
        <v>0.37847222222222204</v>
      </c>
      <c r="Y40" s="48">
        <f t="shared" si="15"/>
        <v>0.42013888888888873</v>
      </c>
      <c r="Z40" s="48">
        <f t="shared" si="16"/>
        <v>0.47222222222222204</v>
      </c>
      <c r="AA40" s="48">
        <f t="shared" si="17"/>
        <v>0.5520833333333331</v>
      </c>
      <c r="AB40" s="48">
        <f t="shared" si="18"/>
        <v>0.6430555555555554</v>
      </c>
      <c r="AC40" s="133">
        <f t="shared" si="19"/>
        <v>0.7326388888888887</v>
      </c>
      <c r="AE40" s="64"/>
      <c r="AF40" s="64"/>
      <c r="AG40" s="64"/>
      <c r="AH40" s="64"/>
      <c r="AI40" s="64"/>
    </row>
    <row r="41" spans="1:35" s="44" customFormat="1" ht="10.5">
      <c r="A41" s="116" t="s">
        <v>251</v>
      </c>
      <c r="B41" s="58" t="s">
        <v>32</v>
      </c>
      <c r="C41" s="60">
        <f t="shared" si="0"/>
        <v>30</v>
      </c>
      <c r="D41" s="46">
        <v>1</v>
      </c>
      <c r="E41" s="59">
        <f t="shared" si="2"/>
        <v>41.73</v>
      </c>
      <c r="F41" s="48">
        <v>0.001388888888888889</v>
      </c>
      <c r="G41" s="69">
        <f t="shared" si="3"/>
        <v>0.051388888888888894</v>
      </c>
      <c r="H41" s="71">
        <f t="shared" si="4"/>
        <v>0.3013888888888887</v>
      </c>
      <c r="I41" s="71">
        <f t="shared" si="5"/>
        <v>0.384722222222222</v>
      </c>
      <c r="J41" s="88">
        <f t="shared" si="6"/>
        <v>0.478472222222222</v>
      </c>
      <c r="K41" s="88">
        <f t="shared" si="7"/>
        <v>0.5583333333333331</v>
      </c>
      <c r="L41" s="88">
        <f t="shared" si="8"/>
        <v>0.5999999999999998</v>
      </c>
      <c r="M41" s="88">
        <f t="shared" si="9"/>
        <v>0.6451388888888887</v>
      </c>
      <c r="N41" s="115">
        <f t="shared" si="10"/>
        <v>0.7388888888888887</v>
      </c>
      <c r="O41" s="99"/>
      <c r="P41" s="116" t="s">
        <v>193</v>
      </c>
      <c r="Q41" s="58" t="s">
        <v>31</v>
      </c>
      <c r="R41" s="60">
        <f t="shared" si="1"/>
        <v>24</v>
      </c>
      <c r="S41" s="46">
        <v>0.8</v>
      </c>
      <c r="T41" s="59">
        <f t="shared" si="11"/>
        <v>38.969999999999985</v>
      </c>
      <c r="U41" s="48">
        <v>0.001388888888888889</v>
      </c>
      <c r="V41" s="48">
        <f t="shared" si="12"/>
        <v>0.04652777777777777</v>
      </c>
      <c r="W41" s="48">
        <f t="shared" si="13"/>
        <v>0.2965277777777776</v>
      </c>
      <c r="X41" s="48">
        <f t="shared" si="14"/>
        <v>0.3798611111111109</v>
      </c>
      <c r="Y41" s="48">
        <f t="shared" si="15"/>
        <v>0.4215277777777776</v>
      </c>
      <c r="Z41" s="48">
        <f t="shared" si="16"/>
        <v>0.4736111111111109</v>
      </c>
      <c r="AA41" s="48">
        <f t="shared" si="17"/>
        <v>0.553472222222222</v>
      </c>
      <c r="AB41" s="48">
        <f t="shared" si="18"/>
        <v>0.6444444444444443</v>
      </c>
      <c r="AC41" s="133">
        <f t="shared" si="19"/>
        <v>0.7340277777777776</v>
      </c>
      <c r="AE41" s="64"/>
      <c r="AF41" s="64"/>
      <c r="AG41" s="64"/>
      <c r="AH41" s="64"/>
      <c r="AI41" s="64"/>
    </row>
    <row r="42" spans="1:35" s="44" customFormat="1" ht="10.5">
      <c r="A42" s="116" t="s">
        <v>252</v>
      </c>
      <c r="B42" s="58" t="s">
        <v>32</v>
      </c>
      <c r="C42" s="60">
        <f t="shared" si="0"/>
        <v>33</v>
      </c>
      <c r="D42" s="46">
        <v>1.1</v>
      </c>
      <c r="E42" s="59">
        <f t="shared" si="2"/>
        <v>42.83</v>
      </c>
      <c r="F42" s="48">
        <v>0.001388888888888889</v>
      </c>
      <c r="G42" s="69">
        <f t="shared" si="3"/>
        <v>0.052777777777777785</v>
      </c>
      <c r="H42" s="71">
        <f t="shared" si="4"/>
        <v>0.3027777777777776</v>
      </c>
      <c r="I42" s="71">
        <f t="shared" si="5"/>
        <v>0.3861111111111109</v>
      </c>
      <c r="J42" s="88">
        <f t="shared" si="6"/>
        <v>0.4798611111111109</v>
      </c>
      <c r="K42" s="88">
        <f t="shared" si="7"/>
        <v>0.559722222222222</v>
      </c>
      <c r="L42" s="88">
        <f t="shared" si="8"/>
        <v>0.6013888888888886</v>
      </c>
      <c r="M42" s="88">
        <f t="shared" si="9"/>
        <v>0.6465277777777776</v>
      </c>
      <c r="N42" s="115">
        <f t="shared" si="10"/>
        <v>0.7402777777777776</v>
      </c>
      <c r="O42" s="99"/>
      <c r="P42" s="116" t="s">
        <v>195</v>
      </c>
      <c r="Q42" s="58" t="s">
        <v>31</v>
      </c>
      <c r="R42" s="60">
        <f t="shared" si="1"/>
        <v>35.99999999999999</v>
      </c>
      <c r="S42" s="46">
        <v>2.4</v>
      </c>
      <c r="T42" s="59">
        <f t="shared" si="11"/>
        <v>41.36999999999998</v>
      </c>
      <c r="U42" s="48">
        <v>0.002777777777777778</v>
      </c>
      <c r="V42" s="48">
        <f t="shared" si="12"/>
        <v>0.04930555555555555</v>
      </c>
      <c r="W42" s="48">
        <f t="shared" si="13"/>
        <v>0.2993055555555554</v>
      </c>
      <c r="X42" s="48">
        <f t="shared" si="14"/>
        <v>0.3826388888888887</v>
      </c>
      <c r="Y42" s="48">
        <f t="shared" si="15"/>
        <v>0.4243055555555554</v>
      </c>
      <c r="Z42" s="48">
        <f t="shared" si="16"/>
        <v>0.4763888888888887</v>
      </c>
      <c r="AA42" s="48">
        <f t="shared" si="17"/>
        <v>0.5562499999999998</v>
      </c>
      <c r="AB42" s="48">
        <f t="shared" si="18"/>
        <v>0.647222222222222</v>
      </c>
      <c r="AC42" s="133">
        <f t="shared" si="19"/>
        <v>0.7368055555555554</v>
      </c>
      <c r="AE42" s="64"/>
      <c r="AF42" s="64"/>
      <c r="AG42" s="64"/>
      <c r="AH42" s="64"/>
      <c r="AI42" s="64"/>
    </row>
    <row r="43" spans="1:35" s="44" customFormat="1" ht="10.5">
      <c r="A43" s="116" t="s">
        <v>219</v>
      </c>
      <c r="B43" s="58" t="s">
        <v>32</v>
      </c>
      <c r="C43" s="60">
        <f t="shared" si="0"/>
        <v>48</v>
      </c>
      <c r="D43" s="46">
        <v>1.6</v>
      </c>
      <c r="E43" s="59">
        <f t="shared" si="2"/>
        <v>44.43</v>
      </c>
      <c r="F43" s="48">
        <v>0.001388888888888889</v>
      </c>
      <c r="G43" s="69">
        <f t="shared" si="3"/>
        <v>0.054166666666666675</v>
      </c>
      <c r="H43" s="71">
        <f t="shared" si="4"/>
        <v>0.3041666666666665</v>
      </c>
      <c r="I43" s="71">
        <f t="shared" si="5"/>
        <v>0.3874999999999998</v>
      </c>
      <c r="J43" s="88">
        <f t="shared" si="6"/>
        <v>0.4812499999999998</v>
      </c>
      <c r="K43" s="88">
        <f t="shared" si="7"/>
        <v>0.5611111111111109</v>
      </c>
      <c r="L43" s="88">
        <f t="shared" si="8"/>
        <v>0.6027777777777775</v>
      </c>
      <c r="M43" s="88">
        <f t="shared" si="9"/>
        <v>0.6479166666666665</v>
      </c>
      <c r="N43" s="115">
        <f t="shared" si="10"/>
        <v>0.7416666666666665</v>
      </c>
      <c r="O43" s="99"/>
      <c r="P43" s="116" t="s">
        <v>196</v>
      </c>
      <c r="Q43" s="58" t="s">
        <v>31</v>
      </c>
      <c r="R43" s="60">
        <f t="shared" si="1"/>
        <v>35.99999999999999</v>
      </c>
      <c r="S43" s="46">
        <v>0.6</v>
      </c>
      <c r="T43" s="59">
        <f t="shared" si="11"/>
        <v>41.969999999999985</v>
      </c>
      <c r="U43" s="48">
        <v>0.0006944444444444445</v>
      </c>
      <c r="V43" s="48">
        <f t="shared" si="12"/>
        <v>0.04999999999999999</v>
      </c>
      <c r="W43" s="48">
        <f t="shared" si="13"/>
        <v>0.2999999999999998</v>
      </c>
      <c r="X43" s="48">
        <f t="shared" si="14"/>
        <v>0.38333333333333314</v>
      </c>
      <c r="Y43" s="48">
        <f t="shared" si="15"/>
        <v>0.4249999999999998</v>
      </c>
      <c r="Z43" s="48">
        <f t="shared" si="16"/>
        <v>0.47708333333333314</v>
      </c>
      <c r="AA43" s="48">
        <f t="shared" si="17"/>
        <v>0.5569444444444442</v>
      </c>
      <c r="AB43" s="48">
        <f t="shared" si="18"/>
        <v>0.6479166666666665</v>
      </c>
      <c r="AC43" s="133">
        <f t="shared" si="19"/>
        <v>0.7374999999999998</v>
      </c>
      <c r="AE43" s="64"/>
      <c r="AF43" s="64"/>
      <c r="AG43" s="64"/>
      <c r="AH43" s="64"/>
      <c r="AI43" s="64"/>
    </row>
    <row r="44" spans="1:35" s="44" customFormat="1" ht="10.5">
      <c r="A44" s="116" t="s">
        <v>254</v>
      </c>
      <c r="B44" s="58" t="s">
        <v>32</v>
      </c>
      <c r="C44" s="60">
        <f t="shared" si="0"/>
        <v>33</v>
      </c>
      <c r="D44" s="46">
        <v>1.1</v>
      </c>
      <c r="E44" s="59">
        <f t="shared" si="2"/>
        <v>45.53</v>
      </c>
      <c r="F44" s="48">
        <v>0.001388888888888889</v>
      </c>
      <c r="G44" s="69">
        <f t="shared" si="3"/>
        <v>0.055555555555555566</v>
      </c>
      <c r="H44" s="71">
        <f t="shared" si="4"/>
        <v>0.30555555555555536</v>
      </c>
      <c r="I44" s="71">
        <f t="shared" si="5"/>
        <v>0.3888888888888887</v>
      </c>
      <c r="J44" s="88">
        <f t="shared" si="6"/>
        <v>0.4826388888888887</v>
      </c>
      <c r="K44" s="88">
        <f t="shared" si="7"/>
        <v>0.5624999999999998</v>
      </c>
      <c r="L44" s="88">
        <f t="shared" si="8"/>
        <v>0.6041666666666664</v>
      </c>
      <c r="M44" s="88">
        <f t="shared" si="9"/>
        <v>0.6493055555555554</v>
      </c>
      <c r="N44" s="115">
        <f t="shared" si="10"/>
        <v>0.7430555555555554</v>
      </c>
      <c r="O44" s="99"/>
      <c r="P44" s="116" t="s">
        <v>194</v>
      </c>
      <c r="Q44" s="58" t="s">
        <v>31</v>
      </c>
      <c r="R44" s="60">
        <f t="shared" si="1"/>
        <v>40</v>
      </c>
      <c r="S44" s="46">
        <v>2</v>
      </c>
      <c r="T44" s="59">
        <f t="shared" si="11"/>
        <v>43.969999999999985</v>
      </c>
      <c r="U44" s="48">
        <v>0.0020833333333333333</v>
      </c>
      <c r="V44" s="48">
        <f t="shared" si="12"/>
        <v>0.05208333333333332</v>
      </c>
      <c r="W44" s="48">
        <f t="shared" si="13"/>
        <v>0.30208333333333315</v>
      </c>
      <c r="X44" s="48">
        <f t="shared" si="14"/>
        <v>0.38541666666666646</v>
      </c>
      <c r="Y44" s="48">
        <f t="shared" si="15"/>
        <v>0.42708333333333315</v>
      </c>
      <c r="Z44" s="48">
        <f t="shared" si="16"/>
        <v>0.47916666666666646</v>
      </c>
      <c r="AA44" s="48">
        <f t="shared" si="17"/>
        <v>0.5590277777777776</v>
      </c>
      <c r="AB44" s="48">
        <f t="shared" si="18"/>
        <v>0.6499999999999998</v>
      </c>
      <c r="AC44" s="133">
        <f t="shared" si="19"/>
        <v>0.7395833333333331</v>
      </c>
      <c r="AE44" s="64"/>
      <c r="AF44" s="64"/>
      <c r="AG44" s="64"/>
      <c r="AH44" s="64"/>
      <c r="AI44" s="64"/>
    </row>
    <row r="45" spans="1:35" s="44" customFormat="1" ht="10.5">
      <c r="A45" s="116" t="s">
        <v>255</v>
      </c>
      <c r="B45" s="58" t="s">
        <v>32</v>
      </c>
      <c r="C45" s="60">
        <f t="shared" si="0"/>
        <v>38</v>
      </c>
      <c r="D45" s="46">
        <v>1.9</v>
      </c>
      <c r="E45" s="59">
        <f t="shared" si="2"/>
        <v>47.43</v>
      </c>
      <c r="F45" s="48">
        <v>0.0020833333333333333</v>
      </c>
      <c r="G45" s="69">
        <f t="shared" si="3"/>
        <v>0.0576388888888889</v>
      </c>
      <c r="H45" s="71">
        <f t="shared" si="4"/>
        <v>0.3076388888888887</v>
      </c>
      <c r="I45" s="71">
        <f t="shared" si="5"/>
        <v>0.390972222222222</v>
      </c>
      <c r="J45" s="88">
        <f t="shared" si="6"/>
        <v>0.484722222222222</v>
      </c>
      <c r="K45" s="88">
        <f t="shared" si="7"/>
        <v>0.5645833333333331</v>
      </c>
      <c r="L45" s="88">
        <f t="shared" si="8"/>
        <v>0.6062499999999997</v>
      </c>
      <c r="M45" s="88">
        <f t="shared" si="9"/>
        <v>0.6513888888888887</v>
      </c>
      <c r="N45" s="115">
        <f t="shared" si="10"/>
        <v>0.7451388888888887</v>
      </c>
      <c r="O45" s="99"/>
      <c r="P45" s="116" t="s">
        <v>192</v>
      </c>
      <c r="Q45" s="58" t="s">
        <v>31</v>
      </c>
      <c r="R45" s="60">
        <f t="shared" si="1"/>
        <v>45</v>
      </c>
      <c r="S45" s="46">
        <v>1.5</v>
      </c>
      <c r="T45" s="59">
        <f t="shared" si="11"/>
        <v>45.469999999999985</v>
      </c>
      <c r="U45" s="48">
        <v>0.001388888888888889</v>
      </c>
      <c r="V45" s="48">
        <f t="shared" si="12"/>
        <v>0.05347222222222221</v>
      </c>
      <c r="W45" s="48">
        <f t="shared" si="13"/>
        <v>0.30347222222222203</v>
      </c>
      <c r="X45" s="48">
        <f t="shared" si="14"/>
        <v>0.38680555555555535</v>
      </c>
      <c r="Y45" s="48">
        <f t="shared" si="15"/>
        <v>0.42847222222222203</v>
      </c>
      <c r="Z45" s="48">
        <f t="shared" si="16"/>
        <v>0.48055555555555535</v>
      </c>
      <c r="AA45" s="48">
        <f t="shared" si="17"/>
        <v>0.5604166666666665</v>
      </c>
      <c r="AB45" s="48">
        <f t="shared" si="18"/>
        <v>0.6513888888888887</v>
      </c>
      <c r="AC45" s="133">
        <f t="shared" si="19"/>
        <v>0.740972222222222</v>
      </c>
      <c r="AE45" s="64"/>
      <c r="AF45" s="64"/>
      <c r="AG45" s="64"/>
      <c r="AH45" s="64"/>
      <c r="AI45" s="64"/>
    </row>
    <row r="46" spans="1:35" s="44" customFormat="1" ht="10.5">
      <c r="A46" s="116" t="s">
        <v>256</v>
      </c>
      <c r="B46" s="58" t="s">
        <v>32</v>
      </c>
      <c r="C46" s="60">
        <f t="shared" si="0"/>
        <v>24</v>
      </c>
      <c r="D46" s="46">
        <v>0.8</v>
      </c>
      <c r="E46" s="59">
        <f t="shared" si="2"/>
        <v>48.23</v>
      </c>
      <c r="F46" s="48">
        <v>0.001388888888888889</v>
      </c>
      <c r="G46" s="69">
        <f t="shared" si="3"/>
        <v>0.05902777777777779</v>
      </c>
      <c r="H46" s="71">
        <f t="shared" si="4"/>
        <v>0.30902777777777757</v>
      </c>
      <c r="I46" s="71">
        <f t="shared" si="5"/>
        <v>0.3923611111111109</v>
      </c>
      <c r="J46" s="88">
        <f t="shared" si="6"/>
        <v>0.4861111111111109</v>
      </c>
      <c r="K46" s="88">
        <f t="shared" si="7"/>
        <v>0.565972222222222</v>
      </c>
      <c r="L46" s="88">
        <f t="shared" si="8"/>
        <v>0.6076388888888886</v>
      </c>
      <c r="M46" s="88">
        <f t="shared" si="9"/>
        <v>0.6527777777777776</v>
      </c>
      <c r="N46" s="115">
        <f t="shared" si="10"/>
        <v>0.7465277777777776</v>
      </c>
      <c r="O46" s="99"/>
      <c r="P46" s="116" t="s">
        <v>191</v>
      </c>
      <c r="Q46" s="58" t="s">
        <v>31</v>
      </c>
      <c r="R46" s="60">
        <f t="shared" si="1"/>
        <v>41.99999999999999</v>
      </c>
      <c r="S46" s="46">
        <v>1.4</v>
      </c>
      <c r="T46" s="59">
        <f t="shared" si="11"/>
        <v>46.86999999999998</v>
      </c>
      <c r="U46" s="48">
        <v>0.001388888888888889</v>
      </c>
      <c r="V46" s="48">
        <f t="shared" si="12"/>
        <v>0.054861111111111104</v>
      </c>
      <c r="W46" s="48">
        <f t="shared" si="13"/>
        <v>0.3048611111111109</v>
      </c>
      <c r="X46" s="48">
        <f t="shared" si="14"/>
        <v>0.38819444444444423</v>
      </c>
      <c r="Y46" s="48">
        <f t="shared" si="15"/>
        <v>0.4298611111111109</v>
      </c>
      <c r="Z46" s="48">
        <f t="shared" si="16"/>
        <v>0.48194444444444423</v>
      </c>
      <c r="AA46" s="48">
        <f t="shared" si="17"/>
        <v>0.5618055555555553</v>
      </c>
      <c r="AB46" s="48">
        <f t="shared" si="18"/>
        <v>0.6527777777777776</v>
      </c>
      <c r="AC46" s="133">
        <f t="shared" si="19"/>
        <v>0.7423611111111109</v>
      </c>
      <c r="AE46" s="64"/>
      <c r="AF46" s="64"/>
      <c r="AG46" s="64"/>
      <c r="AH46" s="64"/>
      <c r="AI46" s="64"/>
    </row>
    <row r="47" spans="1:35" s="44" customFormat="1" ht="10.5">
      <c r="A47" s="116" t="s">
        <v>257</v>
      </c>
      <c r="B47" s="58" t="s">
        <v>32</v>
      </c>
      <c r="C47" s="60">
        <f t="shared" si="0"/>
        <v>30</v>
      </c>
      <c r="D47" s="46">
        <v>1</v>
      </c>
      <c r="E47" s="59">
        <f t="shared" si="2"/>
        <v>49.23</v>
      </c>
      <c r="F47" s="48">
        <v>0.001388888888888889</v>
      </c>
      <c r="G47" s="69">
        <f t="shared" si="3"/>
        <v>0.06041666666666668</v>
      </c>
      <c r="H47" s="71">
        <f t="shared" si="4"/>
        <v>0.31041666666666645</v>
      </c>
      <c r="I47" s="71">
        <f t="shared" si="5"/>
        <v>0.39374999999999977</v>
      </c>
      <c r="J47" s="88">
        <f t="shared" si="6"/>
        <v>0.48749999999999977</v>
      </c>
      <c r="K47" s="88">
        <f t="shared" si="7"/>
        <v>0.5673611111111109</v>
      </c>
      <c r="L47" s="88">
        <f t="shared" si="8"/>
        <v>0.6090277777777775</v>
      </c>
      <c r="M47" s="88">
        <f t="shared" si="9"/>
        <v>0.6541666666666665</v>
      </c>
      <c r="N47" s="115">
        <f t="shared" si="10"/>
        <v>0.7479166666666665</v>
      </c>
      <c r="O47" s="99"/>
      <c r="P47" s="116" t="s">
        <v>190</v>
      </c>
      <c r="Q47" s="58" t="s">
        <v>31</v>
      </c>
      <c r="R47" s="60">
        <f t="shared" si="1"/>
        <v>30</v>
      </c>
      <c r="S47" s="46">
        <v>1</v>
      </c>
      <c r="T47" s="59">
        <f t="shared" si="11"/>
        <v>47.86999999999998</v>
      </c>
      <c r="U47" s="48">
        <v>0.001388888888888889</v>
      </c>
      <c r="V47" s="48">
        <f t="shared" si="12"/>
        <v>0.056249999999999994</v>
      </c>
      <c r="W47" s="48">
        <f t="shared" si="13"/>
        <v>0.3062499999999998</v>
      </c>
      <c r="X47" s="48">
        <f t="shared" si="14"/>
        <v>0.3895833333333331</v>
      </c>
      <c r="Y47" s="48">
        <f t="shared" si="15"/>
        <v>0.4312499999999998</v>
      </c>
      <c r="Z47" s="48">
        <f t="shared" si="16"/>
        <v>0.4833333333333331</v>
      </c>
      <c r="AA47" s="48">
        <f t="shared" si="17"/>
        <v>0.5631944444444442</v>
      </c>
      <c r="AB47" s="48">
        <f t="shared" si="18"/>
        <v>0.6541666666666665</v>
      </c>
      <c r="AC47" s="133">
        <f t="shared" si="19"/>
        <v>0.7437499999999998</v>
      </c>
      <c r="AE47" s="64"/>
      <c r="AF47" s="64"/>
      <c r="AG47" s="64"/>
      <c r="AH47" s="64"/>
      <c r="AI47" s="64"/>
    </row>
    <row r="48" spans="1:35" s="44" customFormat="1" ht="10.5">
      <c r="A48" s="116" t="s">
        <v>258</v>
      </c>
      <c r="B48" s="58" t="s">
        <v>32</v>
      </c>
      <c r="C48" s="60">
        <f t="shared" si="0"/>
        <v>24</v>
      </c>
      <c r="D48" s="46">
        <v>0.8</v>
      </c>
      <c r="E48" s="59">
        <f t="shared" si="2"/>
        <v>50.029999999999994</v>
      </c>
      <c r="F48" s="48">
        <v>0.001388888888888889</v>
      </c>
      <c r="G48" s="69">
        <f t="shared" si="3"/>
        <v>0.06180555555555557</v>
      </c>
      <c r="H48" s="71">
        <f t="shared" si="4"/>
        <v>0.31180555555555534</v>
      </c>
      <c r="I48" s="71">
        <f t="shared" si="5"/>
        <v>0.39513888888888865</v>
      </c>
      <c r="J48" s="88">
        <f t="shared" si="6"/>
        <v>0.48888888888888865</v>
      </c>
      <c r="K48" s="88">
        <f t="shared" si="7"/>
        <v>0.5687499999999998</v>
      </c>
      <c r="L48" s="88">
        <f t="shared" si="8"/>
        <v>0.6104166666666664</v>
      </c>
      <c r="M48" s="88">
        <f t="shared" si="9"/>
        <v>0.6555555555555553</v>
      </c>
      <c r="N48" s="115">
        <f t="shared" si="10"/>
        <v>0.7493055555555553</v>
      </c>
      <c r="O48" s="99"/>
      <c r="P48" s="116" t="s">
        <v>197</v>
      </c>
      <c r="Q48" s="58" t="s">
        <v>31</v>
      </c>
      <c r="R48" s="60">
        <f t="shared" si="1"/>
        <v>30</v>
      </c>
      <c r="S48" s="46">
        <v>1</v>
      </c>
      <c r="T48" s="59">
        <f t="shared" si="11"/>
        <v>48.86999999999998</v>
      </c>
      <c r="U48" s="48">
        <v>0.001388888888888889</v>
      </c>
      <c r="V48" s="48">
        <f t="shared" si="12"/>
        <v>0.057638888888888885</v>
      </c>
      <c r="W48" s="48">
        <f t="shared" si="13"/>
        <v>0.3076388888888887</v>
      </c>
      <c r="X48" s="48">
        <f t="shared" si="14"/>
        <v>0.390972222222222</v>
      </c>
      <c r="Y48" s="48">
        <f t="shared" si="15"/>
        <v>0.4326388888888887</v>
      </c>
      <c r="Z48" s="48">
        <f t="shared" si="16"/>
        <v>0.484722222222222</v>
      </c>
      <c r="AA48" s="48">
        <f t="shared" si="17"/>
        <v>0.5645833333333331</v>
      </c>
      <c r="AB48" s="48">
        <f t="shared" si="18"/>
        <v>0.6555555555555553</v>
      </c>
      <c r="AC48" s="133">
        <f t="shared" si="19"/>
        <v>0.7451388888888887</v>
      </c>
      <c r="AE48" s="64"/>
      <c r="AF48" s="64"/>
      <c r="AG48" s="64"/>
      <c r="AH48" s="64"/>
      <c r="AI48" s="64"/>
    </row>
    <row r="49" spans="1:35" s="44" customFormat="1" ht="10.5">
      <c r="A49" s="116" t="s">
        <v>259</v>
      </c>
      <c r="B49" s="58" t="s">
        <v>32</v>
      </c>
      <c r="C49" s="60">
        <f t="shared" si="0"/>
        <v>33</v>
      </c>
      <c r="D49" s="46">
        <v>1.1</v>
      </c>
      <c r="E49" s="59">
        <f t="shared" si="2"/>
        <v>51.129999999999995</v>
      </c>
      <c r="F49" s="48">
        <v>0.001388888888888889</v>
      </c>
      <c r="G49" s="69">
        <f t="shared" si="3"/>
        <v>0.06319444444444446</v>
      </c>
      <c r="H49" s="71">
        <f t="shared" si="4"/>
        <v>0.3131944444444442</v>
      </c>
      <c r="I49" s="71">
        <f t="shared" si="5"/>
        <v>0.39652777777777753</v>
      </c>
      <c r="J49" s="88">
        <f t="shared" si="6"/>
        <v>0.49027777777777753</v>
      </c>
      <c r="K49" s="88">
        <f t="shared" si="7"/>
        <v>0.5701388888888886</v>
      </c>
      <c r="L49" s="88">
        <f t="shared" si="8"/>
        <v>0.6118055555555553</v>
      </c>
      <c r="M49" s="88">
        <f t="shared" si="9"/>
        <v>0.6569444444444442</v>
      </c>
      <c r="N49" s="115">
        <f t="shared" si="10"/>
        <v>0.7506944444444442</v>
      </c>
      <c r="O49" s="99"/>
      <c r="P49" s="116" t="s">
        <v>198</v>
      </c>
      <c r="Q49" s="58" t="s">
        <v>31</v>
      </c>
      <c r="R49" s="60">
        <f t="shared" si="1"/>
        <v>32</v>
      </c>
      <c r="S49" s="46">
        <v>1.6</v>
      </c>
      <c r="T49" s="59">
        <f t="shared" si="11"/>
        <v>50.469999999999985</v>
      </c>
      <c r="U49" s="48">
        <v>0.0020833333333333333</v>
      </c>
      <c r="V49" s="48">
        <f t="shared" si="12"/>
        <v>0.05972222222222222</v>
      </c>
      <c r="W49" s="48">
        <f t="shared" si="13"/>
        <v>0.309722222222222</v>
      </c>
      <c r="X49" s="48">
        <f t="shared" si="14"/>
        <v>0.3930555555555553</v>
      </c>
      <c r="Y49" s="48">
        <f t="shared" si="15"/>
        <v>0.434722222222222</v>
      </c>
      <c r="Z49" s="48">
        <f t="shared" si="16"/>
        <v>0.4868055555555553</v>
      </c>
      <c r="AA49" s="48">
        <f t="shared" si="17"/>
        <v>0.5666666666666664</v>
      </c>
      <c r="AB49" s="48">
        <f t="shared" si="18"/>
        <v>0.6576388888888887</v>
      </c>
      <c r="AC49" s="133">
        <f t="shared" si="19"/>
        <v>0.747222222222222</v>
      </c>
      <c r="AE49" s="64"/>
      <c r="AF49" s="64"/>
      <c r="AG49" s="64"/>
      <c r="AH49" s="64"/>
      <c r="AI49" s="64"/>
    </row>
    <row r="50" spans="1:35" s="44" customFormat="1" ht="10.5">
      <c r="A50" s="116" t="s">
        <v>260</v>
      </c>
      <c r="B50" s="58" t="s">
        <v>32</v>
      </c>
      <c r="C50" s="60">
        <f t="shared" si="0"/>
        <v>33</v>
      </c>
      <c r="D50" s="46">
        <v>1.1</v>
      </c>
      <c r="E50" s="59">
        <f t="shared" si="2"/>
        <v>52.23</v>
      </c>
      <c r="F50" s="48">
        <v>0.001388888888888889</v>
      </c>
      <c r="G50" s="69">
        <f t="shared" si="3"/>
        <v>0.06458333333333334</v>
      </c>
      <c r="H50" s="71">
        <f t="shared" si="4"/>
        <v>0.3145833333333331</v>
      </c>
      <c r="I50" s="71">
        <f t="shared" si="5"/>
        <v>0.3979166666666664</v>
      </c>
      <c r="J50" s="88">
        <f t="shared" si="6"/>
        <v>0.4916666666666664</v>
      </c>
      <c r="K50" s="88">
        <f t="shared" si="7"/>
        <v>0.5715277777777775</v>
      </c>
      <c r="L50" s="88">
        <f t="shared" si="8"/>
        <v>0.6131944444444442</v>
      </c>
      <c r="M50" s="88">
        <f t="shared" si="9"/>
        <v>0.6583333333333331</v>
      </c>
      <c r="N50" s="115">
        <f t="shared" si="10"/>
        <v>0.7520833333333331</v>
      </c>
      <c r="O50" s="99"/>
      <c r="P50" s="116" t="s">
        <v>235</v>
      </c>
      <c r="Q50" s="58" t="s">
        <v>31</v>
      </c>
      <c r="R50" s="60">
        <f t="shared" si="1"/>
        <v>28</v>
      </c>
      <c r="S50" s="46">
        <v>1.4</v>
      </c>
      <c r="T50" s="59">
        <f t="shared" si="11"/>
        <v>51.86999999999998</v>
      </c>
      <c r="U50" s="48">
        <v>0.0020833333333333333</v>
      </c>
      <c r="V50" s="48">
        <f t="shared" si="12"/>
        <v>0.06180555555555555</v>
      </c>
      <c r="W50" s="48">
        <f t="shared" si="13"/>
        <v>0.31180555555555534</v>
      </c>
      <c r="X50" s="48">
        <f t="shared" si="14"/>
        <v>0.39513888888888865</v>
      </c>
      <c r="Y50" s="48">
        <f t="shared" si="15"/>
        <v>0.43680555555555534</v>
      </c>
      <c r="Z50" s="48">
        <f t="shared" si="16"/>
        <v>0.48888888888888865</v>
      </c>
      <c r="AA50" s="48">
        <f t="shared" si="17"/>
        <v>0.5687499999999998</v>
      </c>
      <c r="AB50" s="48">
        <f t="shared" si="18"/>
        <v>0.659722222222222</v>
      </c>
      <c r="AC50" s="133">
        <f t="shared" si="19"/>
        <v>0.7493055555555553</v>
      </c>
      <c r="AE50" s="64"/>
      <c r="AF50" s="64"/>
      <c r="AG50" s="64"/>
      <c r="AH50" s="64"/>
      <c r="AI50" s="64"/>
    </row>
    <row r="51" spans="1:35" s="44" customFormat="1" ht="10.5">
      <c r="A51" s="116" t="s">
        <v>261</v>
      </c>
      <c r="B51" s="58" t="s">
        <v>81</v>
      </c>
      <c r="C51" s="60">
        <f t="shared" si="0"/>
        <v>15</v>
      </c>
      <c r="D51" s="46">
        <v>0.5</v>
      </c>
      <c r="E51" s="59">
        <f t="shared" si="2"/>
        <v>52.73</v>
      </c>
      <c r="F51" s="48">
        <v>0.001388888888888889</v>
      </c>
      <c r="G51" s="69">
        <f t="shared" si="3"/>
        <v>0.06597222222222222</v>
      </c>
      <c r="H51" s="71">
        <f t="shared" si="4"/>
        <v>0.315972222222222</v>
      </c>
      <c r="I51" s="71">
        <f t="shared" si="5"/>
        <v>0.3993055555555553</v>
      </c>
      <c r="J51" s="88">
        <f t="shared" si="6"/>
        <v>0.4930555555555553</v>
      </c>
      <c r="K51" s="88">
        <f t="shared" si="7"/>
        <v>0.5729166666666664</v>
      </c>
      <c r="L51" s="88">
        <f t="shared" si="8"/>
        <v>0.614583333333333</v>
      </c>
      <c r="M51" s="88">
        <f t="shared" si="9"/>
        <v>0.659722222222222</v>
      </c>
      <c r="N51" s="115">
        <f t="shared" si="10"/>
        <v>0.753472222222222</v>
      </c>
      <c r="O51" s="99"/>
      <c r="P51" s="114" t="s">
        <v>280</v>
      </c>
      <c r="Q51" s="58" t="s">
        <v>31</v>
      </c>
      <c r="R51" s="60">
        <f t="shared" si="1"/>
        <v>39</v>
      </c>
      <c r="S51" s="46">
        <v>1.3</v>
      </c>
      <c r="T51" s="59">
        <f t="shared" si="11"/>
        <v>53.16999999999998</v>
      </c>
      <c r="U51" s="48">
        <v>0.001388888888888889</v>
      </c>
      <c r="V51" s="48">
        <f t="shared" si="12"/>
        <v>0.06319444444444444</v>
      </c>
      <c r="W51" s="48">
        <f t="shared" si="13"/>
        <v>0.3131944444444442</v>
      </c>
      <c r="X51" s="48">
        <f t="shared" si="14"/>
        <v>0.39652777777777753</v>
      </c>
      <c r="Y51" s="48">
        <f t="shared" si="15"/>
        <v>0.4381944444444442</v>
      </c>
      <c r="Z51" s="48">
        <f t="shared" si="16"/>
        <v>0.49027777777777753</v>
      </c>
      <c r="AA51" s="48">
        <f t="shared" si="17"/>
        <v>0.5701388888888886</v>
      </c>
      <c r="AB51" s="48">
        <f t="shared" si="18"/>
        <v>0.6611111111111109</v>
      </c>
      <c r="AC51" s="133">
        <f t="shared" si="19"/>
        <v>0.7506944444444442</v>
      </c>
      <c r="AE51" s="64"/>
      <c r="AF51" s="64"/>
      <c r="AG51" s="64"/>
      <c r="AH51" s="64"/>
      <c r="AI51" s="64"/>
    </row>
    <row r="52" spans="1:35" s="44" customFormat="1" ht="11.25" thickBot="1">
      <c r="A52" s="118" t="s">
        <v>262</v>
      </c>
      <c r="B52" s="119" t="s">
        <v>81</v>
      </c>
      <c r="C52" s="120">
        <f t="shared" si="0"/>
        <v>20.999999999999996</v>
      </c>
      <c r="D52" s="121">
        <v>1.4</v>
      </c>
      <c r="E52" s="122">
        <f t="shared" si="2"/>
        <v>54.129999999999995</v>
      </c>
      <c r="F52" s="123">
        <v>0.002777777777777778</v>
      </c>
      <c r="G52" s="124">
        <f t="shared" si="3"/>
        <v>0.06875</v>
      </c>
      <c r="H52" s="125">
        <f t="shared" si="4"/>
        <v>0.31874999999999976</v>
      </c>
      <c r="I52" s="125">
        <f t="shared" si="5"/>
        <v>0.40208333333333307</v>
      </c>
      <c r="J52" s="126">
        <f t="shared" si="6"/>
        <v>0.49583333333333307</v>
      </c>
      <c r="K52" s="126">
        <f t="shared" si="7"/>
        <v>0.5756944444444442</v>
      </c>
      <c r="L52" s="126">
        <f t="shared" si="8"/>
        <v>0.6173611111111108</v>
      </c>
      <c r="M52" s="126">
        <f t="shared" si="9"/>
        <v>0.6624999999999998</v>
      </c>
      <c r="N52" s="127">
        <f t="shared" si="10"/>
        <v>0.7562499999999998</v>
      </c>
      <c r="O52" s="99"/>
      <c r="P52" s="118" t="s">
        <v>247</v>
      </c>
      <c r="Q52" s="119" t="s">
        <v>263</v>
      </c>
      <c r="R52" s="120">
        <f t="shared" si="1"/>
        <v>24</v>
      </c>
      <c r="S52" s="121">
        <v>0.8</v>
      </c>
      <c r="T52" s="122">
        <f t="shared" si="11"/>
        <v>53.96999999999998</v>
      </c>
      <c r="U52" s="123">
        <v>0.001388888888888889</v>
      </c>
      <c r="V52" s="123">
        <f t="shared" si="12"/>
        <v>0.06458333333333333</v>
      </c>
      <c r="W52" s="123">
        <f t="shared" si="13"/>
        <v>0.3145833333333331</v>
      </c>
      <c r="X52" s="123">
        <f t="shared" si="14"/>
        <v>0.3979166666666664</v>
      </c>
      <c r="Y52" s="123">
        <f t="shared" si="15"/>
        <v>0.4395833333333331</v>
      </c>
      <c r="Z52" s="123">
        <f t="shared" si="16"/>
        <v>0.4916666666666664</v>
      </c>
      <c r="AA52" s="123">
        <f t="shared" si="17"/>
        <v>0.5715277777777775</v>
      </c>
      <c r="AB52" s="123">
        <f t="shared" si="18"/>
        <v>0.6624999999999998</v>
      </c>
      <c r="AC52" s="134">
        <f t="shared" si="19"/>
        <v>0.7520833333333331</v>
      </c>
      <c r="AE52" s="64"/>
      <c r="AF52" s="64"/>
      <c r="AG52" s="64"/>
      <c r="AH52" s="64"/>
      <c r="AI52" s="64"/>
    </row>
    <row r="53" spans="1:35" s="44" customFormat="1" ht="10.5">
      <c r="A53" s="51"/>
      <c r="B53" s="52"/>
      <c r="C53" s="56"/>
      <c r="D53" s="47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1"/>
      <c r="P53" s="51"/>
      <c r="Q53" s="52"/>
      <c r="R53" s="56"/>
      <c r="S53" s="47"/>
      <c r="T53" s="54"/>
      <c r="U53" s="55"/>
      <c r="V53" s="55"/>
      <c r="W53" s="55"/>
      <c r="X53" s="55"/>
      <c r="Y53" s="55"/>
      <c r="Z53" s="55"/>
      <c r="AA53" s="55"/>
      <c r="AB53" s="55"/>
      <c r="AC53" s="55"/>
      <c r="AE53" s="64"/>
      <c r="AF53" s="64"/>
      <c r="AG53" s="64"/>
      <c r="AH53" s="64"/>
      <c r="AI53" s="64"/>
    </row>
    <row r="54" spans="1:30" s="64" customFormat="1" ht="10.5">
      <c r="A54" s="44" t="s">
        <v>34</v>
      </c>
      <c r="B54" s="63"/>
      <c r="C54" s="6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44"/>
    </row>
    <row r="55" spans="1:30" s="64" customFormat="1" ht="10.5">
      <c r="A55" s="44"/>
      <c r="B55" s="63"/>
      <c r="C55" s="6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</row>
    <row r="56" spans="1:30" s="64" customFormat="1" ht="10.5">
      <c r="A56" s="44" t="s">
        <v>0</v>
      </c>
      <c r="B56" s="63"/>
      <c r="C56" s="6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5" s="44" customFormat="1" ht="10.5">
      <c r="A57" s="44" t="s">
        <v>90</v>
      </c>
      <c r="B57" s="63"/>
      <c r="C57" s="63"/>
      <c r="AE57" s="64"/>
      <c r="AF57" s="64"/>
      <c r="AG57" s="64"/>
      <c r="AH57" s="64"/>
      <c r="AI57" s="64"/>
    </row>
    <row r="58" spans="1:35" s="44" customFormat="1" ht="10.5">
      <c r="A58" s="65" t="s">
        <v>171</v>
      </c>
      <c r="B58" s="63"/>
      <c r="C58" s="63"/>
      <c r="AE58" s="64"/>
      <c r="AF58" s="64"/>
      <c r="AG58" s="64"/>
      <c r="AH58" s="64"/>
      <c r="AI58" s="64"/>
    </row>
    <row r="59" spans="1:35" s="44" customFormat="1" ht="10.5">
      <c r="A59" s="44" t="s">
        <v>6</v>
      </c>
      <c r="B59" s="63"/>
      <c r="C59" s="63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E59" s="64"/>
      <c r="AF59" s="64"/>
      <c r="AG59" s="64"/>
      <c r="AH59" s="64"/>
      <c r="AI59" s="64"/>
    </row>
    <row r="60" spans="1:35" s="44" customFormat="1" ht="10.5">
      <c r="A60" s="44" t="s">
        <v>36</v>
      </c>
      <c r="B60" s="63"/>
      <c r="C60" s="63"/>
      <c r="O60" s="51"/>
      <c r="P60" s="51"/>
      <c r="Q60" s="52"/>
      <c r="R60" s="53"/>
      <c r="S60" s="47"/>
      <c r="T60" s="54"/>
      <c r="U60" s="55"/>
      <c r="V60" s="55"/>
      <c r="W60" s="55"/>
      <c r="X60" s="55"/>
      <c r="Y60" s="55"/>
      <c r="Z60" s="55"/>
      <c r="AA60" s="55"/>
      <c r="AB60" s="55"/>
      <c r="AC60" s="55"/>
      <c r="AE60" s="64"/>
      <c r="AF60" s="64"/>
      <c r="AG60" s="64"/>
      <c r="AH60" s="64"/>
      <c r="AI60" s="64"/>
    </row>
    <row r="61" spans="2:35" s="44" customFormat="1" ht="10.5">
      <c r="B61" s="63"/>
      <c r="C61" s="63"/>
      <c r="E61" s="66"/>
      <c r="F61" s="66"/>
      <c r="O61" s="51"/>
      <c r="P61" s="51"/>
      <c r="Q61" s="52"/>
      <c r="R61" s="56"/>
      <c r="S61" s="47"/>
      <c r="T61" s="54"/>
      <c r="U61" s="55"/>
      <c r="V61" s="55"/>
      <c r="W61" s="55"/>
      <c r="X61" s="55"/>
      <c r="Y61" s="55"/>
      <c r="Z61" s="55"/>
      <c r="AA61" s="55"/>
      <c r="AB61" s="55"/>
      <c r="AC61" s="55"/>
      <c r="AE61" s="64"/>
      <c r="AF61" s="64"/>
      <c r="AG61" s="64"/>
      <c r="AH61" s="64"/>
      <c r="AI61" s="64"/>
    </row>
    <row r="62" spans="1:35" s="44" customFormat="1" ht="10.5">
      <c r="A62" s="44" t="s">
        <v>264</v>
      </c>
      <c r="B62" s="63"/>
      <c r="C62" s="63"/>
      <c r="E62" s="66"/>
      <c r="F62" s="66"/>
      <c r="O62" s="51"/>
      <c r="P62" s="51"/>
      <c r="Q62" s="52"/>
      <c r="R62" s="56"/>
      <c r="S62" s="47"/>
      <c r="T62" s="54"/>
      <c r="U62" s="55"/>
      <c r="V62" s="55"/>
      <c r="W62" s="55"/>
      <c r="X62" s="55"/>
      <c r="Y62" s="55"/>
      <c r="Z62" s="55"/>
      <c r="AA62" s="55"/>
      <c r="AB62" s="55"/>
      <c r="AC62" s="55"/>
      <c r="AE62" s="64"/>
      <c r="AF62" s="64"/>
      <c r="AG62" s="64"/>
      <c r="AH62" s="64"/>
      <c r="AI62" s="64"/>
    </row>
    <row r="63" spans="1:30" s="64" customFormat="1" ht="10.5">
      <c r="A63" s="44" t="s">
        <v>265</v>
      </c>
      <c r="B63" s="63"/>
      <c r="C63" s="6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51"/>
      <c r="P63" s="51"/>
      <c r="Q63" s="52"/>
      <c r="R63" s="56"/>
      <c r="S63" s="47"/>
      <c r="T63" s="54"/>
      <c r="U63" s="55"/>
      <c r="V63" s="55"/>
      <c r="W63" s="55"/>
      <c r="X63" s="55"/>
      <c r="Y63" s="55"/>
      <c r="Z63" s="55"/>
      <c r="AA63" s="55"/>
      <c r="AB63" s="55"/>
      <c r="AC63" s="55"/>
      <c r="AD63" s="44"/>
    </row>
    <row r="64" spans="1:30" s="64" customFormat="1" ht="10.5">
      <c r="A64" s="44"/>
      <c r="B64" s="63"/>
      <c r="C64" s="6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51"/>
      <c r="P64" s="51"/>
      <c r="Q64" s="52"/>
      <c r="R64" s="56"/>
      <c r="S64" s="47"/>
      <c r="T64" s="54"/>
      <c r="U64" s="55"/>
      <c r="V64" s="55"/>
      <c r="W64" s="55"/>
      <c r="X64" s="55"/>
      <c r="Y64" s="55"/>
      <c r="Z64" s="55"/>
      <c r="AA64" s="55"/>
      <c r="AB64" s="55"/>
      <c r="AC64" s="55"/>
      <c r="AD64" s="44"/>
    </row>
  </sheetData>
  <sheetProtection/>
  <mergeCells count="13">
    <mergeCell ref="D4:E4"/>
    <mergeCell ref="B7:B9"/>
    <mergeCell ref="C7:C9"/>
    <mergeCell ref="D7:D9"/>
    <mergeCell ref="E7:E9"/>
    <mergeCell ref="F7:F9"/>
    <mergeCell ref="U7:U9"/>
    <mergeCell ref="G7:G9"/>
    <mergeCell ref="Q7:Q9"/>
    <mergeCell ref="V7:V9"/>
    <mergeCell ref="R7:R9"/>
    <mergeCell ref="S7:S9"/>
    <mergeCell ref="T7:T9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5"/>
  <sheetViews>
    <sheetView zoomScalePageLayoutView="0" workbookViewId="0" topLeftCell="A20">
      <selection activeCell="H7" sqref="H7"/>
    </sheetView>
  </sheetViews>
  <sheetFormatPr defaultColWidth="9.140625" defaultRowHeight="12.75"/>
  <cols>
    <col min="1" max="1" width="40.7109375" style="43" customWidth="1"/>
    <col min="2" max="3" width="5.7109375" style="67" customWidth="1"/>
    <col min="4" max="4" width="6.421875" style="43" customWidth="1"/>
    <col min="5" max="9" width="5.7109375" style="43" customWidth="1"/>
    <col min="10" max="14" width="6.7109375" style="43" customWidth="1"/>
    <col min="15" max="15" width="1.1484375" style="43" customWidth="1"/>
    <col min="16" max="16" width="37.8515625" style="62" customWidth="1"/>
    <col min="17" max="17" width="5.140625" style="62" customWidth="1"/>
    <col min="18" max="29" width="6.00390625" style="62" customWidth="1"/>
    <col min="30" max="16384" width="9.140625" style="62" customWidth="1"/>
  </cols>
  <sheetData>
    <row r="1" spans="1:14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">
      <c r="A3" s="42" t="s">
        <v>15</v>
      </c>
      <c r="B3" s="42" t="s">
        <v>17</v>
      </c>
      <c r="C3" s="61"/>
      <c r="D3" s="42" t="s">
        <v>234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">
      <c r="A4" s="42" t="s">
        <v>16</v>
      </c>
      <c r="B4" s="42" t="s">
        <v>18</v>
      </c>
      <c r="C4" s="61"/>
      <c r="D4" s="149">
        <v>966288</v>
      </c>
      <c r="E4" s="149"/>
      <c r="F4" s="42"/>
      <c r="G4" s="42"/>
      <c r="H4" s="42"/>
      <c r="I4" s="42"/>
      <c r="J4" s="42"/>
      <c r="K4" s="42"/>
      <c r="L4" s="42"/>
      <c r="M4" s="42"/>
      <c r="N4" s="42"/>
    </row>
    <row r="5" spans="1:15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64" customFormat="1" ht="11.25" thickBot="1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9" s="64" customFormat="1" ht="12.75" customHeight="1">
      <c r="A7" s="89" t="s">
        <v>19</v>
      </c>
      <c r="B7" s="154" t="s">
        <v>33</v>
      </c>
      <c r="C7" s="154" t="s">
        <v>29</v>
      </c>
      <c r="D7" s="154" t="s">
        <v>20</v>
      </c>
      <c r="E7" s="154" t="s">
        <v>21</v>
      </c>
      <c r="F7" s="154" t="s">
        <v>22</v>
      </c>
      <c r="G7" s="152" t="s">
        <v>23</v>
      </c>
      <c r="H7" s="90" t="s">
        <v>1</v>
      </c>
      <c r="I7" s="90" t="s">
        <v>237</v>
      </c>
      <c r="J7" s="91" t="s">
        <v>1</v>
      </c>
      <c r="K7" s="91" t="s">
        <v>237</v>
      </c>
      <c r="L7" s="91" t="s">
        <v>1</v>
      </c>
      <c r="M7" s="91" t="s">
        <v>237</v>
      </c>
      <c r="N7" s="92" t="s">
        <v>1</v>
      </c>
      <c r="O7" s="99"/>
      <c r="P7" s="100" t="s">
        <v>19</v>
      </c>
      <c r="Q7" s="156" t="s">
        <v>33</v>
      </c>
      <c r="R7" s="156" t="s">
        <v>29</v>
      </c>
      <c r="S7" s="156" t="s">
        <v>20</v>
      </c>
      <c r="T7" s="156" t="s">
        <v>21</v>
      </c>
      <c r="U7" s="156" t="s">
        <v>22</v>
      </c>
      <c r="V7" s="156" t="s">
        <v>23</v>
      </c>
      <c r="W7" s="101" t="s">
        <v>1</v>
      </c>
      <c r="X7" s="101" t="s">
        <v>1</v>
      </c>
      <c r="Y7" s="101" t="s">
        <v>1</v>
      </c>
      <c r="Z7" s="101" t="s">
        <v>237</v>
      </c>
      <c r="AA7" s="101" t="s">
        <v>1</v>
      </c>
      <c r="AB7" s="101" t="s">
        <v>237</v>
      </c>
      <c r="AC7" s="102" t="s">
        <v>237</v>
      </c>
    </row>
    <row r="8" spans="1:29" s="64" customFormat="1" ht="10.5">
      <c r="A8" s="93" t="s">
        <v>2</v>
      </c>
      <c r="B8" s="150"/>
      <c r="C8" s="150"/>
      <c r="D8" s="150"/>
      <c r="E8" s="150"/>
      <c r="F8" s="150"/>
      <c r="G8" s="151"/>
      <c r="H8" s="45" t="s">
        <v>4</v>
      </c>
      <c r="I8" s="45" t="s">
        <v>4</v>
      </c>
      <c r="J8" s="41" t="s">
        <v>4</v>
      </c>
      <c r="K8" s="41" t="s">
        <v>4</v>
      </c>
      <c r="L8" s="41" t="s">
        <v>4</v>
      </c>
      <c r="M8" s="41" t="s">
        <v>4</v>
      </c>
      <c r="N8" s="94" t="s">
        <v>4</v>
      </c>
      <c r="O8" s="99"/>
      <c r="P8" s="103" t="s">
        <v>2</v>
      </c>
      <c r="Q8" s="157"/>
      <c r="R8" s="157"/>
      <c r="S8" s="157"/>
      <c r="T8" s="157"/>
      <c r="U8" s="157"/>
      <c r="V8" s="157"/>
      <c r="W8" s="58" t="s">
        <v>4</v>
      </c>
      <c r="X8" s="58" t="s">
        <v>4</v>
      </c>
      <c r="Y8" s="58" t="s">
        <v>4</v>
      </c>
      <c r="Z8" s="58" t="s">
        <v>4</v>
      </c>
      <c r="AA8" s="58" t="s">
        <v>4</v>
      </c>
      <c r="AB8" s="58" t="s">
        <v>4</v>
      </c>
      <c r="AC8" s="135" t="s">
        <v>4</v>
      </c>
    </row>
    <row r="9" spans="1:29" s="64" customFormat="1" ht="11.25" thickBot="1">
      <c r="A9" s="95" t="s">
        <v>5</v>
      </c>
      <c r="B9" s="155"/>
      <c r="C9" s="155"/>
      <c r="D9" s="155"/>
      <c r="E9" s="155"/>
      <c r="F9" s="155"/>
      <c r="G9" s="153"/>
      <c r="H9" s="128" t="s">
        <v>282</v>
      </c>
      <c r="I9" s="128" t="s">
        <v>283</v>
      </c>
      <c r="J9" s="128" t="s">
        <v>284</v>
      </c>
      <c r="K9" s="128" t="s">
        <v>285</v>
      </c>
      <c r="L9" s="128" t="s">
        <v>286</v>
      </c>
      <c r="M9" s="128" t="s">
        <v>287</v>
      </c>
      <c r="N9" s="129" t="s">
        <v>288</v>
      </c>
      <c r="O9" s="99"/>
      <c r="P9" s="104" t="s">
        <v>5</v>
      </c>
      <c r="Q9" s="158"/>
      <c r="R9" s="158"/>
      <c r="S9" s="158"/>
      <c r="T9" s="158"/>
      <c r="U9" s="158"/>
      <c r="V9" s="158"/>
      <c r="W9" s="130" t="s">
        <v>289</v>
      </c>
      <c r="X9" s="130" t="s">
        <v>290</v>
      </c>
      <c r="Y9" s="130" t="s">
        <v>291</v>
      </c>
      <c r="Z9" s="130" t="s">
        <v>292</v>
      </c>
      <c r="AA9" s="130" t="s">
        <v>293</v>
      </c>
      <c r="AB9" s="130" t="s">
        <v>294</v>
      </c>
      <c r="AC9" s="131" t="s">
        <v>295</v>
      </c>
    </row>
    <row r="10" spans="1:29" s="64" customFormat="1" ht="10.5">
      <c r="A10" s="105" t="s">
        <v>247</v>
      </c>
      <c r="B10" s="106" t="s">
        <v>263</v>
      </c>
      <c r="C10" s="60" t="str">
        <f aca="true" t="shared" si="0" ref="C10:C43">IF(D10&gt;2.9,D10/F10/24,"-")</f>
        <v>-</v>
      </c>
      <c r="D10" s="108">
        <v>0</v>
      </c>
      <c r="E10" s="109">
        <v>0</v>
      </c>
      <c r="F10" s="110">
        <v>0</v>
      </c>
      <c r="G10" s="111">
        <v>0</v>
      </c>
      <c r="H10" s="110">
        <v>0.25</v>
      </c>
      <c r="I10" s="110">
        <v>0.3333333333333333</v>
      </c>
      <c r="J10" s="112">
        <v>0.4270833333333333</v>
      </c>
      <c r="K10" s="112">
        <v>0.5069444444444444</v>
      </c>
      <c r="L10" s="112">
        <v>0.548611111111111</v>
      </c>
      <c r="M10" s="112">
        <v>0.59375</v>
      </c>
      <c r="N10" s="113">
        <v>0.6875</v>
      </c>
      <c r="O10" s="99"/>
      <c r="P10" s="105" t="s">
        <v>266</v>
      </c>
      <c r="Q10" s="106" t="s">
        <v>81</v>
      </c>
      <c r="R10" s="60" t="str">
        <f aca="true" t="shared" si="1" ref="R10:R20">IF(S10&gt;2.9,S10/U10/24,"-")</f>
        <v>-</v>
      </c>
      <c r="S10" s="108">
        <v>0</v>
      </c>
      <c r="T10" s="109">
        <v>0</v>
      </c>
      <c r="U10" s="110">
        <v>0</v>
      </c>
      <c r="V10" s="110">
        <v>0</v>
      </c>
      <c r="W10" s="110">
        <v>0.25</v>
      </c>
      <c r="X10" s="110">
        <v>0.3333333333333333</v>
      </c>
      <c r="Y10" s="110">
        <v>0.375</v>
      </c>
      <c r="Z10" s="110">
        <v>0.4270833333333333</v>
      </c>
      <c r="AA10" s="110">
        <v>0.5069444444444444</v>
      </c>
      <c r="AB10" s="110">
        <v>0.5979166666666667</v>
      </c>
      <c r="AC10" s="132">
        <v>0.6875</v>
      </c>
    </row>
    <row r="11" spans="1:29" s="64" customFormat="1" ht="10.5">
      <c r="A11" s="114" t="s">
        <v>200</v>
      </c>
      <c r="B11" s="58" t="s">
        <v>31</v>
      </c>
      <c r="C11" s="60" t="str">
        <f t="shared" si="0"/>
        <v>-</v>
      </c>
      <c r="D11" s="46">
        <v>1</v>
      </c>
      <c r="E11" s="59">
        <f>D11+E10</f>
        <v>1</v>
      </c>
      <c r="F11" s="48">
        <v>0.001388888888888889</v>
      </c>
      <c r="G11" s="69">
        <f>G10+F11</f>
        <v>0.001388888888888889</v>
      </c>
      <c r="H11" s="71">
        <f>F11+H10</f>
        <v>0.2513888888888889</v>
      </c>
      <c r="I11" s="71">
        <f>F11+I10</f>
        <v>0.3347222222222222</v>
      </c>
      <c r="J11" s="88">
        <f aca="true" t="shared" si="2" ref="J11:J53">F11+J10</f>
        <v>0.4284722222222222</v>
      </c>
      <c r="K11" s="88">
        <f aca="true" t="shared" si="3" ref="K11:K53">F11+K10</f>
        <v>0.5083333333333333</v>
      </c>
      <c r="L11" s="88">
        <f aca="true" t="shared" si="4" ref="L11:L53">F11+L10</f>
        <v>0.5499999999999999</v>
      </c>
      <c r="M11" s="88">
        <f aca="true" t="shared" si="5" ref="M11:M53">F11+M10</f>
        <v>0.5951388888888889</v>
      </c>
      <c r="N11" s="115">
        <f aca="true" t="shared" si="6" ref="N11:N53">F11+N10</f>
        <v>0.6888888888888889</v>
      </c>
      <c r="O11" s="99"/>
      <c r="P11" s="116" t="s">
        <v>261</v>
      </c>
      <c r="Q11" s="58" t="s">
        <v>81</v>
      </c>
      <c r="R11" s="60" t="str">
        <f t="shared" si="1"/>
        <v>-</v>
      </c>
      <c r="S11" s="46">
        <v>1.2</v>
      </c>
      <c r="T11" s="59">
        <f>S11+T10</f>
        <v>1.2</v>
      </c>
      <c r="U11" s="48">
        <v>0.0020833333333333333</v>
      </c>
      <c r="V11" s="48">
        <f>V10+U11</f>
        <v>0.0020833333333333333</v>
      </c>
      <c r="W11" s="48">
        <f>W10+U11</f>
        <v>0.2520833333333333</v>
      </c>
      <c r="X11" s="48">
        <f>X10+U11</f>
        <v>0.33541666666666664</v>
      </c>
      <c r="Y11" s="48">
        <f>Y10+U11</f>
        <v>0.3770833333333333</v>
      </c>
      <c r="Z11" s="48">
        <f>Z10+U11</f>
        <v>0.42916666666666664</v>
      </c>
      <c r="AA11" s="48">
        <f aca="true" t="shared" si="7" ref="AA11:AA53">AA10+U11</f>
        <v>0.5090277777777777</v>
      </c>
      <c r="AB11" s="48">
        <f aca="true" t="shared" si="8" ref="AB11:AB53">AB10+U11</f>
        <v>0.6</v>
      </c>
      <c r="AC11" s="133">
        <f aca="true" t="shared" si="9" ref="AC11:AC53">AC10+U11</f>
        <v>0.6895833333333333</v>
      </c>
    </row>
    <row r="12" spans="1:29" s="44" customFormat="1" ht="9.75">
      <c r="A12" s="116" t="s">
        <v>201</v>
      </c>
      <c r="B12" s="58" t="s">
        <v>31</v>
      </c>
      <c r="C12" s="60" t="str">
        <f t="shared" si="0"/>
        <v>-</v>
      </c>
      <c r="D12" s="46">
        <v>1.2</v>
      </c>
      <c r="E12" s="59">
        <f aca="true" t="shared" si="10" ref="E12:E53">D12+E11</f>
        <v>2.2</v>
      </c>
      <c r="F12" s="48">
        <v>0.003472222222222222</v>
      </c>
      <c r="G12" s="69">
        <f aca="true" t="shared" si="11" ref="G12:G53">G11+F12</f>
        <v>0.004861111111111111</v>
      </c>
      <c r="H12" s="71">
        <f aca="true" t="shared" si="12" ref="H12:H53">F12+H11</f>
        <v>0.2548611111111111</v>
      </c>
      <c r="I12" s="71">
        <f aca="true" t="shared" si="13" ref="I12:I53">F12+I11</f>
        <v>0.3381944444444444</v>
      </c>
      <c r="J12" s="88">
        <f t="shared" si="2"/>
        <v>0.4319444444444444</v>
      </c>
      <c r="K12" s="88">
        <f t="shared" si="3"/>
        <v>0.5118055555555555</v>
      </c>
      <c r="L12" s="88">
        <f t="shared" si="4"/>
        <v>0.5534722222222221</v>
      </c>
      <c r="M12" s="88">
        <f t="shared" si="5"/>
        <v>0.5986111111111111</v>
      </c>
      <c r="N12" s="115">
        <f t="shared" si="6"/>
        <v>0.6923611111111111</v>
      </c>
      <c r="O12" s="99"/>
      <c r="P12" s="116" t="s">
        <v>267</v>
      </c>
      <c r="Q12" s="58" t="s">
        <v>31</v>
      </c>
      <c r="R12" s="60" t="str">
        <f t="shared" si="1"/>
        <v>-</v>
      </c>
      <c r="S12" s="46">
        <v>0.8</v>
      </c>
      <c r="T12" s="59">
        <f aca="true" t="shared" si="14" ref="T12:T53">S12+T11</f>
        <v>2</v>
      </c>
      <c r="U12" s="48">
        <v>0.001388888888888889</v>
      </c>
      <c r="V12" s="48">
        <f aca="true" t="shared" si="15" ref="V12:V53">V11+U12</f>
        <v>0.003472222222222222</v>
      </c>
      <c r="W12" s="48">
        <f aca="true" t="shared" si="16" ref="W12:W53">W11+U12</f>
        <v>0.2534722222222222</v>
      </c>
      <c r="X12" s="48">
        <f aca="true" t="shared" si="17" ref="X12:X53">X11+U12</f>
        <v>0.3368055555555555</v>
      </c>
      <c r="Y12" s="48">
        <f aca="true" t="shared" si="18" ref="Y12:Y53">Y11+U12</f>
        <v>0.3784722222222222</v>
      </c>
      <c r="Z12" s="48">
        <f aca="true" t="shared" si="19" ref="Z12:Z53">Z11+U12</f>
        <v>0.4305555555555555</v>
      </c>
      <c r="AA12" s="48">
        <f t="shared" si="7"/>
        <v>0.5104166666666666</v>
      </c>
      <c r="AB12" s="48">
        <f t="shared" si="8"/>
        <v>0.6013888888888889</v>
      </c>
      <c r="AC12" s="133">
        <f t="shared" si="9"/>
        <v>0.6909722222222222</v>
      </c>
    </row>
    <row r="13" spans="1:29" s="44" customFormat="1" ht="9.75">
      <c r="A13" s="116" t="s">
        <v>188</v>
      </c>
      <c r="B13" s="58" t="s">
        <v>31</v>
      </c>
      <c r="C13" s="60" t="str">
        <f t="shared" si="0"/>
        <v>-</v>
      </c>
      <c r="D13" s="46">
        <v>1.5</v>
      </c>
      <c r="E13" s="59">
        <f t="shared" si="10"/>
        <v>3.7</v>
      </c>
      <c r="F13" s="48">
        <v>0.0020833333333333333</v>
      </c>
      <c r="G13" s="69">
        <f t="shared" si="11"/>
        <v>0.006944444444444444</v>
      </c>
      <c r="H13" s="71">
        <f t="shared" si="12"/>
        <v>0.2569444444444444</v>
      </c>
      <c r="I13" s="71">
        <f t="shared" si="13"/>
        <v>0.34027777777777773</v>
      </c>
      <c r="J13" s="88">
        <f t="shared" si="2"/>
        <v>0.43402777777777773</v>
      </c>
      <c r="K13" s="88">
        <f t="shared" si="3"/>
        <v>0.5138888888888888</v>
      </c>
      <c r="L13" s="88">
        <f t="shared" si="4"/>
        <v>0.5555555555555555</v>
      </c>
      <c r="M13" s="88">
        <f t="shared" si="5"/>
        <v>0.6006944444444444</v>
      </c>
      <c r="N13" s="115">
        <f t="shared" si="6"/>
        <v>0.6944444444444444</v>
      </c>
      <c r="O13" s="99"/>
      <c r="P13" s="116" t="s">
        <v>268</v>
      </c>
      <c r="Q13" s="58" t="s">
        <v>32</v>
      </c>
      <c r="R13" s="60" t="str">
        <f t="shared" si="1"/>
        <v>-</v>
      </c>
      <c r="S13" s="46">
        <v>0.9</v>
      </c>
      <c r="T13" s="59">
        <f t="shared" si="14"/>
        <v>2.9</v>
      </c>
      <c r="U13" s="48">
        <v>0.001388888888888889</v>
      </c>
      <c r="V13" s="48">
        <f t="shared" si="15"/>
        <v>0.004861111111111111</v>
      </c>
      <c r="W13" s="48">
        <f t="shared" si="16"/>
        <v>0.2548611111111111</v>
      </c>
      <c r="X13" s="48">
        <f t="shared" si="17"/>
        <v>0.3381944444444444</v>
      </c>
      <c r="Y13" s="48">
        <f t="shared" si="18"/>
        <v>0.3798611111111111</v>
      </c>
      <c r="Z13" s="48">
        <f t="shared" si="19"/>
        <v>0.4319444444444444</v>
      </c>
      <c r="AA13" s="48">
        <f t="shared" si="7"/>
        <v>0.5118055555555555</v>
      </c>
      <c r="AB13" s="48">
        <f t="shared" si="8"/>
        <v>0.6027777777777777</v>
      </c>
      <c r="AC13" s="133">
        <f t="shared" si="9"/>
        <v>0.6923611111111111</v>
      </c>
    </row>
    <row r="14" spans="1:29" s="44" customFormat="1" ht="9.75">
      <c r="A14" s="116" t="s">
        <v>189</v>
      </c>
      <c r="B14" s="58" t="s">
        <v>31</v>
      </c>
      <c r="C14" s="60" t="str">
        <f t="shared" si="0"/>
        <v>-</v>
      </c>
      <c r="D14" s="46">
        <v>1.6</v>
      </c>
      <c r="E14" s="59">
        <f t="shared" si="10"/>
        <v>5.300000000000001</v>
      </c>
      <c r="F14" s="48">
        <v>0.0020833333333333333</v>
      </c>
      <c r="G14" s="69">
        <f t="shared" si="11"/>
        <v>0.009027777777777777</v>
      </c>
      <c r="H14" s="71">
        <f t="shared" si="12"/>
        <v>0.25902777777777775</v>
      </c>
      <c r="I14" s="71">
        <f t="shared" si="13"/>
        <v>0.34236111111111106</v>
      </c>
      <c r="J14" s="88">
        <f t="shared" si="2"/>
        <v>0.43611111111111106</v>
      </c>
      <c r="K14" s="88">
        <f t="shared" si="3"/>
        <v>0.5159722222222222</v>
      </c>
      <c r="L14" s="88">
        <f t="shared" si="4"/>
        <v>0.5576388888888888</v>
      </c>
      <c r="M14" s="88">
        <f t="shared" si="5"/>
        <v>0.6027777777777777</v>
      </c>
      <c r="N14" s="115">
        <f t="shared" si="6"/>
        <v>0.6965277777777777</v>
      </c>
      <c r="O14" s="99"/>
      <c r="P14" s="116" t="s">
        <v>269</v>
      </c>
      <c r="Q14" s="58" t="s">
        <v>32</v>
      </c>
      <c r="R14" s="60" t="str">
        <f t="shared" si="1"/>
        <v>-</v>
      </c>
      <c r="S14" s="60">
        <v>1.1</v>
      </c>
      <c r="T14" s="59">
        <f t="shared" si="14"/>
        <v>4</v>
      </c>
      <c r="U14" s="48">
        <v>0.001388888888888889</v>
      </c>
      <c r="V14" s="48">
        <f t="shared" si="15"/>
        <v>0.00625</v>
      </c>
      <c r="W14" s="48">
        <f t="shared" si="16"/>
        <v>0.25625</v>
      </c>
      <c r="X14" s="48">
        <f t="shared" si="17"/>
        <v>0.3395833333333333</v>
      </c>
      <c r="Y14" s="48">
        <f t="shared" si="18"/>
        <v>0.38125</v>
      </c>
      <c r="Z14" s="48">
        <f t="shared" si="19"/>
        <v>0.4333333333333333</v>
      </c>
      <c r="AA14" s="48">
        <f t="shared" si="7"/>
        <v>0.5131944444444444</v>
      </c>
      <c r="AB14" s="48">
        <f t="shared" si="8"/>
        <v>0.6041666666666666</v>
      </c>
      <c r="AC14" s="133">
        <f t="shared" si="9"/>
        <v>0.69375</v>
      </c>
    </row>
    <row r="15" spans="1:29" s="44" customFormat="1" ht="9.75">
      <c r="A15" s="116" t="s">
        <v>190</v>
      </c>
      <c r="B15" s="58" t="s">
        <v>31</v>
      </c>
      <c r="C15" s="60" t="str">
        <f t="shared" si="0"/>
        <v>-</v>
      </c>
      <c r="D15" s="46">
        <v>1.1</v>
      </c>
      <c r="E15" s="59">
        <f t="shared" si="10"/>
        <v>6.4</v>
      </c>
      <c r="F15" s="48">
        <v>0.001388888888888889</v>
      </c>
      <c r="G15" s="69">
        <f t="shared" si="11"/>
        <v>0.010416666666666666</v>
      </c>
      <c r="H15" s="71">
        <f t="shared" si="12"/>
        <v>0.26041666666666663</v>
      </c>
      <c r="I15" s="71">
        <f t="shared" si="13"/>
        <v>0.34374999999999994</v>
      </c>
      <c r="J15" s="88">
        <f t="shared" si="2"/>
        <v>0.43749999999999994</v>
      </c>
      <c r="K15" s="88">
        <f t="shared" si="3"/>
        <v>0.517361111111111</v>
      </c>
      <c r="L15" s="88">
        <f t="shared" si="4"/>
        <v>0.5590277777777777</v>
      </c>
      <c r="M15" s="88">
        <f t="shared" si="5"/>
        <v>0.6041666666666666</v>
      </c>
      <c r="N15" s="115">
        <f t="shared" si="6"/>
        <v>0.6979166666666666</v>
      </c>
      <c r="O15" s="99"/>
      <c r="P15" s="116" t="s">
        <v>270</v>
      </c>
      <c r="Q15" s="58" t="s">
        <v>32</v>
      </c>
      <c r="R15" s="60" t="str">
        <f t="shared" si="1"/>
        <v>-</v>
      </c>
      <c r="S15" s="46">
        <v>0.9</v>
      </c>
      <c r="T15" s="59">
        <f t="shared" si="14"/>
        <v>4.9</v>
      </c>
      <c r="U15" s="48">
        <v>0.001388888888888889</v>
      </c>
      <c r="V15" s="48">
        <f t="shared" si="15"/>
        <v>0.0076388888888888895</v>
      </c>
      <c r="W15" s="48">
        <f t="shared" si="16"/>
        <v>0.25763888888888886</v>
      </c>
      <c r="X15" s="48">
        <f t="shared" si="17"/>
        <v>0.3409722222222222</v>
      </c>
      <c r="Y15" s="48">
        <f t="shared" si="18"/>
        <v>0.38263888888888886</v>
      </c>
      <c r="Z15" s="48">
        <f t="shared" si="19"/>
        <v>0.4347222222222222</v>
      </c>
      <c r="AA15" s="48">
        <f t="shared" si="7"/>
        <v>0.5145833333333333</v>
      </c>
      <c r="AB15" s="48">
        <f t="shared" si="8"/>
        <v>0.6055555555555555</v>
      </c>
      <c r="AC15" s="133">
        <f t="shared" si="9"/>
        <v>0.6951388888888889</v>
      </c>
    </row>
    <row r="16" spans="1:29" s="44" customFormat="1" ht="9.75">
      <c r="A16" s="116" t="s">
        <v>191</v>
      </c>
      <c r="B16" s="58" t="s">
        <v>31</v>
      </c>
      <c r="C16" s="60" t="str">
        <f t="shared" si="0"/>
        <v>-</v>
      </c>
      <c r="D16" s="46">
        <v>0.9</v>
      </c>
      <c r="E16" s="59">
        <f t="shared" si="10"/>
        <v>7.300000000000001</v>
      </c>
      <c r="F16" s="48">
        <v>0.001388888888888889</v>
      </c>
      <c r="G16" s="69">
        <f t="shared" si="11"/>
        <v>0.011805555555555555</v>
      </c>
      <c r="H16" s="71">
        <f t="shared" si="12"/>
        <v>0.2618055555555555</v>
      </c>
      <c r="I16" s="71">
        <f t="shared" si="13"/>
        <v>0.34513888888888883</v>
      </c>
      <c r="J16" s="88">
        <f t="shared" si="2"/>
        <v>0.43888888888888883</v>
      </c>
      <c r="K16" s="88">
        <f t="shared" si="3"/>
        <v>0.5187499999999999</v>
      </c>
      <c r="L16" s="88">
        <f t="shared" si="4"/>
        <v>0.5604166666666666</v>
      </c>
      <c r="M16" s="88">
        <f t="shared" si="5"/>
        <v>0.6055555555555555</v>
      </c>
      <c r="N16" s="115">
        <f t="shared" si="6"/>
        <v>0.6993055555555555</v>
      </c>
      <c r="O16" s="99"/>
      <c r="P16" s="116" t="s">
        <v>271</v>
      </c>
      <c r="Q16" s="58" t="s">
        <v>32</v>
      </c>
      <c r="R16" s="60" t="str">
        <f t="shared" si="1"/>
        <v>-</v>
      </c>
      <c r="S16" s="46">
        <v>0.9</v>
      </c>
      <c r="T16" s="59">
        <f t="shared" si="14"/>
        <v>5.800000000000001</v>
      </c>
      <c r="U16" s="48">
        <v>0.001388888888888889</v>
      </c>
      <c r="V16" s="48">
        <f t="shared" si="15"/>
        <v>0.009027777777777779</v>
      </c>
      <c r="W16" s="48">
        <f t="shared" si="16"/>
        <v>0.25902777777777775</v>
      </c>
      <c r="X16" s="48">
        <f t="shared" si="17"/>
        <v>0.34236111111111106</v>
      </c>
      <c r="Y16" s="48">
        <f t="shared" si="18"/>
        <v>0.38402777777777775</v>
      </c>
      <c r="Z16" s="48">
        <f t="shared" si="19"/>
        <v>0.43611111111111106</v>
      </c>
      <c r="AA16" s="48">
        <f t="shared" si="7"/>
        <v>0.5159722222222222</v>
      </c>
      <c r="AB16" s="48">
        <f t="shared" si="8"/>
        <v>0.6069444444444444</v>
      </c>
      <c r="AC16" s="133">
        <f t="shared" si="9"/>
        <v>0.6965277777777777</v>
      </c>
    </row>
    <row r="17" spans="1:29" s="44" customFormat="1" ht="9.75">
      <c r="A17" s="116" t="s">
        <v>192</v>
      </c>
      <c r="B17" s="58" t="s">
        <v>31</v>
      </c>
      <c r="C17" s="60" t="str">
        <f t="shared" si="0"/>
        <v>-</v>
      </c>
      <c r="D17" s="46">
        <v>1.5</v>
      </c>
      <c r="E17" s="59">
        <f t="shared" si="10"/>
        <v>8.8</v>
      </c>
      <c r="F17" s="48">
        <v>0.0020833333333333333</v>
      </c>
      <c r="G17" s="69">
        <f t="shared" si="11"/>
        <v>0.013888888888888888</v>
      </c>
      <c r="H17" s="71">
        <f t="shared" si="12"/>
        <v>0.26388888888888884</v>
      </c>
      <c r="I17" s="71">
        <f t="shared" si="13"/>
        <v>0.34722222222222215</v>
      </c>
      <c r="J17" s="88">
        <f t="shared" si="2"/>
        <v>0.44097222222222215</v>
      </c>
      <c r="K17" s="88">
        <f t="shared" si="3"/>
        <v>0.5208333333333333</v>
      </c>
      <c r="L17" s="88">
        <f t="shared" si="4"/>
        <v>0.5624999999999999</v>
      </c>
      <c r="M17" s="88">
        <f t="shared" si="5"/>
        <v>0.6076388888888888</v>
      </c>
      <c r="N17" s="115">
        <f t="shared" si="6"/>
        <v>0.7013888888888888</v>
      </c>
      <c r="O17" s="99"/>
      <c r="P17" s="116" t="s">
        <v>255</v>
      </c>
      <c r="Q17" s="58" t="s">
        <v>32</v>
      </c>
      <c r="R17" s="60" t="str">
        <f t="shared" si="1"/>
        <v>-</v>
      </c>
      <c r="S17" s="46">
        <v>1</v>
      </c>
      <c r="T17" s="59">
        <f t="shared" si="14"/>
        <v>6.800000000000001</v>
      </c>
      <c r="U17" s="48">
        <v>0.001388888888888889</v>
      </c>
      <c r="V17" s="48">
        <f t="shared" si="15"/>
        <v>0.010416666666666668</v>
      </c>
      <c r="W17" s="48">
        <f t="shared" si="16"/>
        <v>0.26041666666666663</v>
      </c>
      <c r="X17" s="48">
        <f t="shared" si="17"/>
        <v>0.34374999999999994</v>
      </c>
      <c r="Y17" s="48">
        <f t="shared" si="18"/>
        <v>0.38541666666666663</v>
      </c>
      <c r="Z17" s="48">
        <f t="shared" si="19"/>
        <v>0.43749999999999994</v>
      </c>
      <c r="AA17" s="48">
        <f t="shared" si="7"/>
        <v>0.517361111111111</v>
      </c>
      <c r="AB17" s="48">
        <f t="shared" si="8"/>
        <v>0.6083333333333333</v>
      </c>
      <c r="AC17" s="133">
        <f t="shared" si="9"/>
        <v>0.6979166666666666</v>
      </c>
    </row>
    <row r="18" spans="1:29" s="44" customFormat="1" ht="9.75">
      <c r="A18" s="116" t="s">
        <v>194</v>
      </c>
      <c r="B18" s="58" t="s">
        <v>31</v>
      </c>
      <c r="C18" s="60" t="str">
        <f t="shared" si="0"/>
        <v>-</v>
      </c>
      <c r="D18" s="46">
        <v>1.5</v>
      </c>
      <c r="E18" s="59">
        <f t="shared" si="10"/>
        <v>10.3</v>
      </c>
      <c r="F18" s="48">
        <v>0.001388888888888889</v>
      </c>
      <c r="G18" s="69">
        <f t="shared" si="11"/>
        <v>0.015277777777777777</v>
      </c>
      <c r="H18" s="71">
        <f t="shared" si="12"/>
        <v>0.2652777777777777</v>
      </c>
      <c r="I18" s="71">
        <f t="shared" si="13"/>
        <v>0.34861111111111104</v>
      </c>
      <c r="J18" s="88">
        <f t="shared" si="2"/>
        <v>0.44236111111111104</v>
      </c>
      <c r="K18" s="88">
        <f t="shared" si="3"/>
        <v>0.5222222222222221</v>
      </c>
      <c r="L18" s="88">
        <f t="shared" si="4"/>
        <v>0.5638888888888888</v>
      </c>
      <c r="M18" s="88">
        <f t="shared" si="5"/>
        <v>0.6090277777777777</v>
      </c>
      <c r="N18" s="115">
        <f t="shared" si="6"/>
        <v>0.7027777777777777</v>
      </c>
      <c r="O18" s="99"/>
      <c r="P18" s="116" t="s">
        <v>254</v>
      </c>
      <c r="Q18" s="58" t="s">
        <v>32</v>
      </c>
      <c r="R18" s="60" t="str">
        <f t="shared" si="1"/>
        <v>-</v>
      </c>
      <c r="S18" s="46">
        <v>1.9</v>
      </c>
      <c r="T18" s="59">
        <f t="shared" si="14"/>
        <v>8.700000000000001</v>
      </c>
      <c r="U18" s="48">
        <v>0.0020833333333333333</v>
      </c>
      <c r="V18" s="48">
        <f t="shared" si="15"/>
        <v>0.0125</v>
      </c>
      <c r="W18" s="48">
        <f t="shared" si="16"/>
        <v>0.26249999999999996</v>
      </c>
      <c r="X18" s="48">
        <f t="shared" si="17"/>
        <v>0.34583333333333327</v>
      </c>
      <c r="Y18" s="48">
        <f t="shared" si="18"/>
        <v>0.38749999999999996</v>
      </c>
      <c r="Z18" s="48">
        <f t="shared" si="19"/>
        <v>0.43958333333333327</v>
      </c>
      <c r="AA18" s="48">
        <f t="shared" si="7"/>
        <v>0.5194444444444444</v>
      </c>
      <c r="AB18" s="48">
        <f t="shared" si="8"/>
        <v>0.6104166666666666</v>
      </c>
      <c r="AC18" s="133">
        <f t="shared" si="9"/>
        <v>0.7</v>
      </c>
    </row>
    <row r="19" spans="1:29" s="44" customFormat="1" ht="9.75">
      <c r="A19" s="116" t="s">
        <v>196</v>
      </c>
      <c r="B19" s="58" t="s">
        <v>31</v>
      </c>
      <c r="C19" s="60" t="str">
        <f t="shared" si="0"/>
        <v>-</v>
      </c>
      <c r="D19" s="46">
        <v>2</v>
      </c>
      <c r="E19" s="59">
        <f t="shared" si="10"/>
        <v>12.3</v>
      </c>
      <c r="F19" s="48">
        <v>0.0020833333333333333</v>
      </c>
      <c r="G19" s="69">
        <f t="shared" si="11"/>
        <v>0.017361111111111112</v>
      </c>
      <c r="H19" s="71">
        <f t="shared" si="12"/>
        <v>0.26736111111111105</v>
      </c>
      <c r="I19" s="71">
        <f t="shared" si="13"/>
        <v>0.35069444444444436</v>
      </c>
      <c r="J19" s="88">
        <f t="shared" si="2"/>
        <v>0.44444444444444436</v>
      </c>
      <c r="K19" s="88">
        <f t="shared" si="3"/>
        <v>0.5243055555555555</v>
      </c>
      <c r="L19" s="88">
        <f t="shared" si="4"/>
        <v>0.5659722222222221</v>
      </c>
      <c r="M19" s="88">
        <f t="shared" si="5"/>
        <v>0.611111111111111</v>
      </c>
      <c r="N19" s="115">
        <f t="shared" si="6"/>
        <v>0.704861111111111</v>
      </c>
      <c r="O19" s="99"/>
      <c r="P19" s="116" t="s">
        <v>219</v>
      </c>
      <c r="Q19" s="58" t="s">
        <v>32</v>
      </c>
      <c r="R19" s="60" t="str">
        <f t="shared" si="1"/>
        <v>-</v>
      </c>
      <c r="S19" s="46">
        <v>1.1</v>
      </c>
      <c r="T19" s="59">
        <f t="shared" si="14"/>
        <v>9.8</v>
      </c>
      <c r="U19" s="48">
        <v>0.001388888888888889</v>
      </c>
      <c r="V19" s="48">
        <f t="shared" si="15"/>
        <v>0.01388888888888889</v>
      </c>
      <c r="W19" s="48">
        <f t="shared" si="16"/>
        <v>0.26388888888888884</v>
      </c>
      <c r="X19" s="48">
        <f t="shared" si="17"/>
        <v>0.34722222222222215</v>
      </c>
      <c r="Y19" s="48">
        <f t="shared" si="18"/>
        <v>0.38888888888888884</v>
      </c>
      <c r="Z19" s="48">
        <f t="shared" si="19"/>
        <v>0.44097222222222215</v>
      </c>
      <c r="AA19" s="48">
        <f t="shared" si="7"/>
        <v>0.5208333333333333</v>
      </c>
      <c r="AB19" s="48">
        <f t="shared" si="8"/>
        <v>0.6118055555555555</v>
      </c>
      <c r="AC19" s="133">
        <f t="shared" si="9"/>
        <v>0.7013888888888888</v>
      </c>
    </row>
    <row r="20" spans="1:29" s="44" customFormat="1" ht="9.75">
      <c r="A20" s="116" t="s">
        <v>195</v>
      </c>
      <c r="B20" s="58" t="s">
        <v>31</v>
      </c>
      <c r="C20" s="60" t="str">
        <f t="shared" si="0"/>
        <v>-</v>
      </c>
      <c r="D20" s="46">
        <v>0.6</v>
      </c>
      <c r="E20" s="59">
        <f t="shared" si="10"/>
        <v>12.9</v>
      </c>
      <c r="F20" s="48">
        <v>0.001388888888888889</v>
      </c>
      <c r="G20" s="69">
        <f t="shared" si="11"/>
        <v>0.01875</v>
      </c>
      <c r="H20" s="71">
        <f t="shared" si="12"/>
        <v>0.26874999999999993</v>
      </c>
      <c r="I20" s="71">
        <f t="shared" si="13"/>
        <v>0.35208333333333325</v>
      </c>
      <c r="J20" s="88">
        <f t="shared" si="2"/>
        <v>0.44583333333333325</v>
      </c>
      <c r="K20" s="88">
        <f t="shared" si="3"/>
        <v>0.5256944444444444</v>
      </c>
      <c r="L20" s="88">
        <f t="shared" si="4"/>
        <v>0.567361111111111</v>
      </c>
      <c r="M20" s="88">
        <f t="shared" si="5"/>
        <v>0.6124999999999999</v>
      </c>
      <c r="N20" s="115">
        <f t="shared" si="6"/>
        <v>0.7062499999999999</v>
      </c>
      <c r="O20" s="99"/>
      <c r="P20" s="116" t="s">
        <v>252</v>
      </c>
      <c r="Q20" s="58" t="s">
        <v>32</v>
      </c>
      <c r="R20" s="60" t="str">
        <f t="shared" si="1"/>
        <v>-</v>
      </c>
      <c r="S20" s="46">
        <v>1.6</v>
      </c>
      <c r="T20" s="59">
        <f t="shared" si="14"/>
        <v>11.4</v>
      </c>
      <c r="U20" s="48">
        <v>0.001388888888888889</v>
      </c>
      <c r="V20" s="48">
        <f t="shared" si="15"/>
        <v>0.015277777777777779</v>
      </c>
      <c r="W20" s="48">
        <f t="shared" si="16"/>
        <v>0.2652777777777777</v>
      </c>
      <c r="X20" s="48">
        <f t="shared" si="17"/>
        <v>0.34861111111111104</v>
      </c>
      <c r="Y20" s="48">
        <f t="shared" si="18"/>
        <v>0.3902777777777777</v>
      </c>
      <c r="Z20" s="48">
        <f t="shared" si="19"/>
        <v>0.44236111111111104</v>
      </c>
      <c r="AA20" s="48">
        <f t="shared" si="7"/>
        <v>0.5222222222222221</v>
      </c>
      <c r="AB20" s="48">
        <f t="shared" si="8"/>
        <v>0.6131944444444444</v>
      </c>
      <c r="AC20" s="133">
        <f t="shared" si="9"/>
        <v>0.7027777777777777</v>
      </c>
    </row>
    <row r="21" spans="1:29" s="44" customFormat="1" ht="9.75">
      <c r="A21" s="116" t="s">
        <v>193</v>
      </c>
      <c r="B21" s="58" t="s">
        <v>31</v>
      </c>
      <c r="C21" s="60" t="str">
        <f t="shared" si="0"/>
        <v>-</v>
      </c>
      <c r="D21" s="46">
        <v>2.4</v>
      </c>
      <c r="E21" s="59">
        <f t="shared" si="10"/>
        <v>15.3</v>
      </c>
      <c r="F21" s="48">
        <v>0.002777777777777778</v>
      </c>
      <c r="G21" s="69">
        <f t="shared" si="11"/>
        <v>0.021527777777777778</v>
      </c>
      <c r="H21" s="71">
        <f t="shared" si="12"/>
        <v>0.2715277777777777</v>
      </c>
      <c r="I21" s="71">
        <f t="shared" si="13"/>
        <v>0.354861111111111</v>
      </c>
      <c r="J21" s="88">
        <f t="shared" si="2"/>
        <v>0.448611111111111</v>
      </c>
      <c r="K21" s="88">
        <f t="shared" si="3"/>
        <v>0.5284722222222221</v>
      </c>
      <c r="L21" s="88">
        <f t="shared" si="4"/>
        <v>0.5701388888888888</v>
      </c>
      <c r="M21" s="88">
        <f t="shared" si="5"/>
        <v>0.6152777777777777</v>
      </c>
      <c r="N21" s="115">
        <f t="shared" si="6"/>
        <v>0.7090277777777777</v>
      </c>
      <c r="O21" s="99"/>
      <c r="P21" s="116" t="s">
        <v>272</v>
      </c>
      <c r="Q21" s="58" t="s">
        <v>31</v>
      </c>
      <c r="R21" s="60" t="str">
        <f aca="true" t="shared" si="20" ref="R21:R53">IF(S21&gt;2.9,S21/U21/24,"-")</f>
        <v>-</v>
      </c>
      <c r="S21" s="46">
        <v>1.1</v>
      </c>
      <c r="T21" s="59">
        <f t="shared" si="14"/>
        <v>12.5</v>
      </c>
      <c r="U21" s="48">
        <v>0.001388888888888889</v>
      </c>
      <c r="V21" s="48">
        <f t="shared" si="15"/>
        <v>0.016666666666666666</v>
      </c>
      <c r="W21" s="48">
        <f t="shared" si="16"/>
        <v>0.2666666666666666</v>
      </c>
      <c r="X21" s="48">
        <f t="shared" si="17"/>
        <v>0.3499999999999999</v>
      </c>
      <c r="Y21" s="48">
        <f t="shared" si="18"/>
        <v>0.3916666666666666</v>
      </c>
      <c r="Z21" s="48">
        <f t="shared" si="19"/>
        <v>0.4437499999999999</v>
      </c>
      <c r="AA21" s="48">
        <f t="shared" si="7"/>
        <v>0.523611111111111</v>
      </c>
      <c r="AB21" s="48">
        <f t="shared" si="8"/>
        <v>0.6145833333333333</v>
      </c>
      <c r="AC21" s="133">
        <f t="shared" si="9"/>
        <v>0.7041666666666666</v>
      </c>
    </row>
    <row r="22" spans="1:29" s="44" customFormat="1" ht="9.75">
      <c r="A22" s="116" t="s">
        <v>203</v>
      </c>
      <c r="B22" s="58" t="s">
        <v>31</v>
      </c>
      <c r="C22" s="60" t="str">
        <f t="shared" si="0"/>
        <v>-</v>
      </c>
      <c r="D22" s="46">
        <v>0.83</v>
      </c>
      <c r="E22" s="59">
        <f t="shared" si="10"/>
        <v>16.13</v>
      </c>
      <c r="F22" s="48">
        <v>0.001388888888888889</v>
      </c>
      <c r="G22" s="69">
        <f t="shared" si="11"/>
        <v>0.022916666666666665</v>
      </c>
      <c r="H22" s="71">
        <f t="shared" si="12"/>
        <v>0.2729166666666666</v>
      </c>
      <c r="I22" s="71">
        <f t="shared" si="13"/>
        <v>0.3562499999999999</v>
      </c>
      <c r="J22" s="88">
        <f t="shared" si="2"/>
        <v>0.4499999999999999</v>
      </c>
      <c r="K22" s="88">
        <f t="shared" si="3"/>
        <v>0.529861111111111</v>
      </c>
      <c r="L22" s="88">
        <f t="shared" si="4"/>
        <v>0.5715277777777776</v>
      </c>
      <c r="M22" s="88">
        <f t="shared" si="5"/>
        <v>0.6166666666666666</v>
      </c>
      <c r="N22" s="115">
        <f t="shared" si="6"/>
        <v>0.7104166666666666</v>
      </c>
      <c r="O22" s="99"/>
      <c r="P22" s="116" t="s">
        <v>273</v>
      </c>
      <c r="Q22" s="58" t="s">
        <v>81</v>
      </c>
      <c r="R22" s="60" t="str">
        <f t="shared" si="20"/>
        <v>-</v>
      </c>
      <c r="S22" s="46">
        <v>1</v>
      </c>
      <c r="T22" s="59">
        <f t="shared" si="14"/>
        <v>13.5</v>
      </c>
      <c r="U22" s="48">
        <v>0.001388888888888889</v>
      </c>
      <c r="V22" s="48">
        <f t="shared" si="15"/>
        <v>0.018055555555555554</v>
      </c>
      <c r="W22" s="48">
        <f t="shared" si="16"/>
        <v>0.2680555555555555</v>
      </c>
      <c r="X22" s="48">
        <f t="shared" si="17"/>
        <v>0.3513888888888888</v>
      </c>
      <c r="Y22" s="48">
        <f t="shared" si="18"/>
        <v>0.3930555555555555</v>
      </c>
      <c r="Z22" s="48">
        <f t="shared" si="19"/>
        <v>0.4451388888888888</v>
      </c>
      <c r="AA22" s="48">
        <f t="shared" si="7"/>
        <v>0.5249999999999999</v>
      </c>
      <c r="AB22" s="48">
        <f t="shared" si="8"/>
        <v>0.6159722222222221</v>
      </c>
      <c r="AC22" s="133">
        <f t="shared" si="9"/>
        <v>0.7055555555555555</v>
      </c>
    </row>
    <row r="23" spans="1:29" s="44" customFormat="1" ht="9.75">
      <c r="A23" s="116" t="s">
        <v>204</v>
      </c>
      <c r="B23" s="58" t="s">
        <v>31</v>
      </c>
      <c r="C23" s="60" t="str">
        <f t="shared" si="0"/>
        <v>-</v>
      </c>
      <c r="D23" s="46">
        <v>0.8</v>
      </c>
      <c r="E23" s="59">
        <f t="shared" si="10"/>
        <v>16.93</v>
      </c>
      <c r="F23" s="48">
        <v>0.001388888888888889</v>
      </c>
      <c r="G23" s="69">
        <f t="shared" si="11"/>
        <v>0.024305555555555552</v>
      </c>
      <c r="H23" s="71">
        <f t="shared" si="12"/>
        <v>0.27430555555555547</v>
      </c>
      <c r="I23" s="71">
        <f t="shared" si="13"/>
        <v>0.3576388888888888</v>
      </c>
      <c r="J23" s="88">
        <f t="shared" si="2"/>
        <v>0.4513888888888888</v>
      </c>
      <c r="K23" s="88">
        <f t="shared" si="3"/>
        <v>0.5312499999999999</v>
      </c>
      <c r="L23" s="88">
        <f t="shared" si="4"/>
        <v>0.5729166666666665</v>
      </c>
      <c r="M23" s="88">
        <f t="shared" si="5"/>
        <v>0.6180555555555555</v>
      </c>
      <c r="N23" s="115">
        <f t="shared" si="6"/>
        <v>0.7118055555555555</v>
      </c>
      <c r="O23" s="99"/>
      <c r="P23" s="116" t="s">
        <v>250</v>
      </c>
      <c r="Q23" s="58" t="s">
        <v>81</v>
      </c>
      <c r="R23" s="60" t="str">
        <f t="shared" si="20"/>
        <v>-</v>
      </c>
      <c r="S23" s="46">
        <v>1</v>
      </c>
      <c r="T23" s="59">
        <f t="shared" si="14"/>
        <v>14.5</v>
      </c>
      <c r="U23" s="48">
        <v>0.001388888888888889</v>
      </c>
      <c r="V23" s="48">
        <f t="shared" si="15"/>
        <v>0.01944444444444444</v>
      </c>
      <c r="W23" s="48">
        <f t="shared" si="16"/>
        <v>0.2694444444444444</v>
      </c>
      <c r="X23" s="48">
        <f t="shared" si="17"/>
        <v>0.3527777777777777</v>
      </c>
      <c r="Y23" s="48">
        <f t="shared" si="18"/>
        <v>0.3944444444444444</v>
      </c>
      <c r="Z23" s="48">
        <f t="shared" si="19"/>
        <v>0.4465277777777777</v>
      </c>
      <c r="AA23" s="48">
        <f t="shared" si="7"/>
        <v>0.5263888888888888</v>
      </c>
      <c r="AB23" s="48">
        <f t="shared" si="8"/>
        <v>0.617361111111111</v>
      </c>
      <c r="AC23" s="133">
        <f t="shared" si="9"/>
        <v>0.7069444444444444</v>
      </c>
    </row>
    <row r="24" spans="1:29" s="44" customFormat="1" ht="9.75">
      <c r="A24" s="116" t="s">
        <v>205</v>
      </c>
      <c r="B24" s="58" t="s">
        <v>31</v>
      </c>
      <c r="C24" s="60" t="str">
        <f t="shared" si="0"/>
        <v>-</v>
      </c>
      <c r="D24" s="46">
        <v>0.4</v>
      </c>
      <c r="E24" s="59">
        <f t="shared" si="10"/>
        <v>17.33</v>
      </c>
      <c r="F24" s="48">
        <v>0.0006944444444444445</v>
      </c>
      <c r="G24" s="69">
        <f t="shared" si="11"/>
        <v>0.024999999999999998</v>
      </c>
      <c r="H24" s="71">
        <f t="shared" si="12"/>
        <v>0.2749999999999999</v>
      </c>
      <c r="I24" s="71">
        <f t="shared" si="13"/>
        <v>0.3583333333333332</v>
      </c>
      <c r="J24" s="88">
        <f t="shared" si="2"/>
        <v>0.4520833333333332</v>
      </c>
      <c r="K24" s="88">
        <f t="shared" si="3"/>
        <v>0.5319444444444443</v>
      </c>
      <c r="L24" s="88">
        <f t="shared" si="4"/>
        <v>0.573611111111111</v>
      </c>
      <c r="M24" s="88">
        <f t="shared" si="5"/>
        <v>0.6187499999999999</v>
      </c>
      <c r="N24" s="115">
        <f t="shared" si="6"/>
        <v>0.7124999999999999</v>
      </c>
      <c r="O24" s="99"/>
      <c r="P24" s="116" t="s">
        <v>218</v>
      </c>
      <c r="Q24" s="58" t="s">
        <v>81</v>
      </c>
      <c r="R24" s="60" t="str">
        <f t="shared" si="20"/>
        <v>-</v>
      </c>
      <c r="S24" s="46">
        <v>2</v>
      </c>
      <c r="T24" s="59">
        <f t="shared" si="14"/>
        <v>16.5</v>
      </c>
      <c r="U24" s="48">
        <v>0.001388888888888889</v>
      </c>
      <c r="V24" s="48">
        <f t="shared" si="15"/>
        <v>0.02083333333333333</v>
      </c>
      <c r="W24" s="48">
        <f t="shared" si="16"/>
        <v>0.27083333333333326</v>
      </c>
      <c r="X24" s="48">
        <f t="shared" si="17"/>
        <v>0.3541666666666666</v>
      </c>
      <c r="Y24" s="48">
        <f t="shared" si="18"/>
        <v>0.39583333333333326</v>
      </c>
      <c r="Z24" s="48">
        <f t="shared" si="19"/>
        <v>0.4479166666666666</v>
      </c>
      <c r="AA24" s="48">
        <f t="shared" si="7"/>
        <v>0.5277777777777777</v>
      </c>
      <c r="AB24" s="48">
        <f t="shared" si="8"/>
        <v>0.6187499999999999</v>
      </c>
      <c r="AC24" s="133">
        <f t="shared" si="9"/>
        <v>0.7083333333333333</v>
      </c>
    </row>
    <row r="25" spans="1:29" s="44" customFormat="1" ht="9.75">
      <c r="A25" s="116" t="s">
        <v>248</v>
      </c>
      <c r="B25" s="58" t="s">
        <v>31</v>
      </c>
      <c r="C25" s="60" t="str">
        <f t="shared" si="0"/>
        <v>-</v>
      </c>
      <c r="D25" s="46">
        <v>1.8</v>
      </c>
      <c r="E25" s="59">
        <f t="shared" si="10"/>
        <v>19.13</v>
      </c>
      <c r="F25" s="48">
        <v>0.0020833333333333333</v>
      </c>
      <c r="G25" s="69">
        <f t="shared" si="11"/>
        <v>0.02708333333333333</v>
      </c>
      <c r="H25" s="71">
        <f t="shared" si="12"/>
        <v>0.27708333333333324</v>
      </c>
      <c r="I25" s="71">
        <f t="shared" si="13"/>
        <v>0.36041666666666655</v>
      </c>
      <c r="J25" s="88">
        <f t="shared" si="2"/>
        <v>0.45416666666666655</v>
      </c>
      <c r="K25" s="88">
        <f t="shared" si="3"/>
        <v>0.5340277777777777</v>
      </c>
      <c r="L25" s="88">
        <f t="shared" si="4"/>
        <v>0.5756944444444443</v>
      </c>
      <c r="M25" s="88">
        <f t="shared" si="5"/>
        <v>0.6208333333333332</v>
      </c>
      <c r="N25" s="115">
        <f t="shared" si="6"/>
        <v>0.7145833333333332</v>
      </c>
      <c r="O25" s="99"/>
      <c r="P25" s="116" t="s">
        <v>297</v>
      </c>
      <c r="Q25" s="58" t="s">
        <v>32</v>
      </c>
      <c r="R25" s="60" t="str">
        <f t="shared" si="20"/>
        <v>-</v>
      </c>
      <c r="S25" s="46">
        <v>0.3</v>
      </c>
      <c r="T25" s="59">
        <f t="shared" si="14"/>
        <v>16.8</v>
      </c>
      <c r="U25" s="48">
        <v>0.0006944444444444445</v>
      </c>
      <c r="V25" s="48">
        <f t="shared" si="15"/>
        <v>0.021527777777777774</v>
      </c>
      <c r="W25" s="48">
        <f t="shared" si="16"/>
        <v>0.2715277777777777</v>
      </c>
      <c r="X25" s="48">
        <f t="shared" si="17"/>
        <v>0.354861111111111</v>
      </c>
      <c r="Y25" s="48">
        <f t="shared" si="18"/>
        <v>0.3965277777777777</v>
      </c>
      <c r="Z25" s="48">
        <f t="shared" si="19"/>
        <v>0.448611111111111</v>
      </c>
      <c r="AA25" s="48">
        <f t="shared" si="7"/>
        <v>0.5284722222222221</v>
      </c>
      <c r="AB25" s="48">
        <f t="shared" si="8"/>
        <v>0.6194444444444444</v>
      </c>
      <c r="AC25" s="133">
        <f t="shared" si="9"/>
        <v>0.7090277777777777</v>
      </c>
    </row>
    <row r="26" spans="1:29" s="44" customFormat="1" ht="9.75">
      <c r="A26" s="116" t="s">
        <v>249</v>
      </c>
      <c r="B26" s="58" t="s">
        <v>263</v>
      </c>
      <c r="C26" s="60" t="str">
        <f t="shared" si="0"/>
        <v>-</v>
      </c>
      <c r="D26" s="46">
        <v>1.8</v>
      </c>
      <c r="E26" s="59">
        <f t="shared" si="10"/>
        <v>20.93</v>
      </c>
      <c r="F26" s="48">
        <v>0.0020833333333333333</v>
      </c>
      <c r="G26" s="69">
        <f t="shared" si="11"/>
        <v>0.029166666666666664</v>
      </c>
      <c r="H26" s="71">
        <f t="shared" si="12"/>
        <v>0.27916666666666656</v>
      </c>
      <c r="I26" s="71">
        <f t="shared" si="13"/>
        <v>0.3624999999999999</v>
      </c>
      <c r="J26" s="88">
        <f t="shared" si="2"/>
        <v>0.4562499999999999</v>
      </c>
      <c r="K26" s="88">
        <f t="shared" si="3"/>
        <v>0.536111111111111</v>
      </c>
      <c r="L26" s="88">
        <f t="shared" si="4"/>
        <v>0.5777777777777776</v>
      </c>
      <c r="M26" s="88">
        <f t="shared" si="5"/>
        <v>0.6229166666666666</v>
      </c>
      <c r="N26" s="115">
        <f t="shared" si="6"/>
        <v>0.7166666666666666</v>
      </c>
      <c r="O26" s="99"/>
      <c r="P26" s="116" t="s">
        <v>217</v>
      </c>
      <c r="Q26" s="58" t="s">
        <v>32</v>
      </c>
      <c r="R26" s="60" t="str">
        <f t="shared" si="20"/>
        <v>-</v>
      </c>
      <c r="S26" s="46">
        <v>0.8</v>
      </c>
      <c r="T26" s="59">
        <f t="shared" si="14"/>
        <v>17.6</v>
      </c>
      <c r="U26" s="48">
        <v>0.0006944444444444445</v>
      </c>
      <c r="V26" s="48">
        <f t="shared" si="15"/>
        <v>0.02222222222222222</v>
      </c>
      <c r="W26" s="48">
        <f t="shared" si="16"/>
        <v>0.27222222222222214</v>
      </c>
      <c r="X26" s="48">
        <f t="shared" si="17"/>
        <v>0.35555555555555546</v>
      </c>
      <c r="Y26" s="48">
        <f t="shared" si="18"/>
        <v>0.39722222222222214</v>
      </c>
      <c r="Z26" s="48">
        <f t="shared" si="19"/>
        <v>0.44930555555555546</v>
      </c>
      <c r="AA26" s="48">
        <f t="shared" si="7"/>
        <v>0.5291666666666666</v>
      </c>
      <c r="AB26" s="48">
        <f t="shared" si="8"/>
        <v>0.6201388888888888</v>
      </c>
      <c r="AC26" s="133">
        <f t="shared" si="9"/>
        <v>0.7097222222222221</v>
      </c>
    </row>
    <row r="27" spans="1:29" s="44" customFormat="1" ht="9.75">
      <c r="A27" s="116" t="s">
        <v>239</v>
      </c>
      <c r="B27" s="58" t="s">
        <v>32</v>
      </c>
      <c r="C27" s="60" t="str">
        <f t="shared" si="0"/>
        <v>-</v>
      </c>
      <c r="D27" s="46">
        <v>0.6</v>
      </c>
      <c r="E27" s="59">
        <f t="shared" si="10"/>
        <v>21.53</v>
      </c>
      <c r="F27" s="48">
        <v>0.0006944444444444445</v>
      </c>
      <c r="G27" s="69">
        <f t="shared" si="11"/>
        <v>0.02986111111111111</v>
      </c>
      <c r="H27" s="71">
        <f t="shared" si="12"/>
        <v>0.279861111111111</v>
      </c>
      <c r="I27" s="71">
        <f t="shared" si="13"/>
        <v>0.3631944444444443</v>
      </c>
      <c r="J27" s="88">
        <f t="shared" si="2"/>
        <v>0.4569444444444443</v>
      </c>
      <c r="K27" s="88">
        <f t="shared" si="3"/>
        <v>0.5368055555555554</v>
      </c>
      <c r="L27" s="88">
        <f t="shared" si="4"/>
        <v>0.578472222222222</v>
      </c>
      <c r="M27" s="88">
        <f t="shared" si="5"/>
        <v>0.623611111111111</v>
      </c>
      <c r="N27" s="115">
        <f t="shared" si="6"/>
        <v>0.717361111111111</v>
      </c>
      <c r="O27" s="99"/>
      <c r="P27" s="116" t="s">
        <v>274</v>
      </c>
      <c r="Q27" s="58" t="s">
        <v>263</v>
      </c>
      <c r="R27" s="60" t="str">
        <f t="shared" si="20"/>
        <v>-</v>
      </c>
      <c r="S27" s="46">
        <v>0.6</v>
      </c>
      <c r="T27" s="59">
        <f t="shared" si="14"/>
        <v>18.200000000000003</v>
      </c>
      <c r="U27" s="48">
        <v>0.0006944444444444445</v>
      </c>
      <c r="V27" s="48">
        <f t="shared" si="15"/>
        <v>0.022916666666666665</v>
      </c>
      <c r="W27" s="48">
        <f t="shared" si="16"/>
        <v>0.2729166666666666</v>
      </c>
      <c r="X27" s="48">
        <f t="shared" si="17"/>
        <v>0.3562499999999999</v>
      </c>
      <c r="Y27" s="48">
        <f t="shared" si="18"/>
        <v>0.3979166666666666</v>
      </c>
      <c r="Z27" s="48">
        <f t="shared" si="19"/>
        <v>0.4499999999999999</v>
      </c>
      <c r="AA27" s="48">
        <f t="shared" si="7"/>
        <v>0.529861111111111</v>
      </c>
      <c r="AB27" s="48">
        <f t="shared" si="8"/>
        <v>0.6208333333333332</v>
      </c>
      <c r="AC27" s="133">
        <f t="shared" si="9"/>
        <v>0.7104166666666666</v>
      </c>
    </row>
    <row r="28" spans="1:29" s="44" customFormat="1" ht="9.75">
      <c r="A28" s="116" t="s">
        <v>240</v>
      </c>
      <c r="B28" s="58" t="s">
        <v>32</v>
      </c>
      <c r="C28" s="60" t="str">
        <f t="shared" si="0"/>
        <v>-</v>
      </c>
      <c r="D28" s="46">
        <v>2.1</v>
      </c>
      <c r="E28" s="59">
        <f t="shared" si="10"/>
        <v>23.630000000000003</v>
      </c>
      <c r="F28" s="48">
        <v>0.0020833333333333333</v>
      </c>
      <c r="G28" s="69">
        <f t="shared" si="11"/>
        <v>0.03194444444444444</v>
      </c>
      <c r="H28" s="71">
        <f t="shared" si="12"/>
        <v>0.28194444444444433</v>
      </c>
      <c r="I28" s="71">
        <f t="shared" si="13"/>
        <v>0.36527777777777765</v>
      </c>
      <c r="J28" s="88">
        <f t="shared" si="2"/>
        <v>0.45902777777777765</v>
      </c>
      <c r="K28" s="88">
        <f t="shared" si="3"/>
        <v>0.5388888888888888</v>
      </c>
      <c r="L28" s="88">
        <f t="shared" si="4"/>
        <v>0.5805555555555554</v>
      </c>
      <c r="M28" s="88">
        <f t="shared" si="5"/>
        <v>0.6256944444444443</v>
      </c>
      <c r="N28" s="115">
        <f t="shared" si="6"/>
        <v>0.7194444444444443</v>
      </c>
      <c r="O28" s="99"/>
      <c r="P28" s="116" t="s">
        <v>215</v>
      </c>
      <c r="Q28" s="58" t="s">
        <v>32</v>
      </c>
      <c r="R28" s="60" t="str">
        <f t="shared" si="20"/>
        <v>-</v>
      </c>
      <c r="S28" s="46">
        <v>1.5</v>
      </c>
      <c r="T28" s="59">
        <f t="shared" si="14"/>
        <v>19.700000000000003</v>
      </c>
      <c r="U28" s="48">
        <v>0.0020833333333333333</v>
      </c>
      <c r="V28" s="48">
        <f t="shared" si="15"/>
        <v>0.024999999999999998</v>
      </c>
      <c r="W28" s="48">
        <f t="shared" si="16"/>
        <v>0.2749999999999999</v>
      </c>
      <c r="X28" s="48">
        <f t="shared" si="17"/>
        <v>0.3583333333333332</v>
      </c>
      <c r="Y28" s="48">
        <f t="shared" si="18"/>
        <v>0.3999999999999999</v>
      </c>
      <c r="Z28" s="48">
        <f t="shared" si="19"/>
        <v>0.4520833333333332</v>
      </c>
      <c r="AA28" s="48">
        <f t="shared" si="7"/>
        <v>0.5319444444444443</v>
      </c>
      <c r="AB28" s="48">
        <f t="shared" si="8"/>
        <v>0.6229166666666666</v>
      </c>
      <c r="AC28" s="133">
        <f t="shared" si="9"/>
        <v>0.7124999999999999</v>
      </c>
    </row>
    <row r="29" spans="1:29" s="44" customFormat="1" ht="9.75">
      <c r="A29" s="116" t="s">
        <v>241</v>
      </c>
      <c r="B29" s="58" t="s">
        <v>32</v>
      </c>
      <c r="C29" s="60" t="str">
        <f t="shared" si="0"/>
        <v>-</v>
      </c>
      <c r="D29" s="46">
        <v>0.5</v>
      </c>
      <c r="E29" s="59">
        <f t="shared" si="10"/>
        <v>24.130000000000003</v>
      </c>
      <c r="F29" s="48">
        <v>0.0006944444444444445</v>
      </c>
      <c r="G29" s="69">
        <f t="shared" si="11"/>
        <v>0.032638888888888884</v>
      </c>
      <c r="H29" s="71">
        <f t="shared" si="12"/>
        <v>0.2826388888888888</v>
      </c>
      <c r="I29" s="71">
        <f t="shared" si="13"/>
        <v>0.3659722222222221</v>
      </c>
      <c r="J29" s="88">
        <f t="shared" si="2"/>
        <v>0.4597222222222221</v>
      </c>
      <c r="K29" s="88">
        <f t="shared" si="3"/>
        <v>0.5395833333333332</v>
      </c>
      <c r="L29" s="88">
        <f t="shared" si="4"/>
        <v>0.5812499999999998</v>
      </c>
      <c r="M29" s="88">
        <f t="shared" si="5"/>
        <v>0.6263888888888888</v>
      </c>
      <c r="N29" s="115">
        <f t="shared" si="6"/>
        <v>0.7201388888888888</v>
      </c>
      <c r="O29" s="99"/>
      <c r="P29" s="116" t="s">
        <v>214</v>
      </c>
      <c r="Q29" s="58" t="s">
        <v>32</v>
      </c>
      <c r="R29" s="60" t="str">
        <f t="shared" si="20"/>
        <v>-</v>
      </c>
      <c r="S29" s="46">
        <v>1.9</v>
      </c>
      <c r="T29" s="59">
        <f t="shared" si="14"/>
        <v>21.6</v>
      </c>
      <c r="U29" s="48">
        <v>0.0020833333333333333</v>
      </c>
      <c r="V29" s="48">
        <f t="shared" si="15"/>
        <v>0.02708333333333333</v>
      </c>
      <c r="W29" s="48">
        <f t="shared" si="16"/>
        <v>0.27708333333333324</v>
      </c>
      <c r="X29" s="48">
        <f t="shared" si="17"/>
        <v>0.36041666666666655</v>
      </c>
      <c r="Y29" s="48">
        <f t="shared" si="18"/>
        <v>0.40208333333333324</v>
      </c>
      <c r="Z29" s="48">
        <f t="shared" si="19"/>
        <v>0.45416666666666655</v>
      </c>
      <c r="AA29" s="48">
        <f t="shared" si="7"/>
        <v>0.5340277777777777</v>
      </c>
      <c r="AB29" s="48">
        <f t="shared" si="8"/>
        <v>0.6249999999999999</v>
      </c>
      <c r="AC29" s="133">
        <f t="shared" si="9"/>
        <v>0.7145833333333332</v>
      </c>
    </row>
    <row r="30" spans="1:29" s="44" customFormat="1" ht="9.75">
      <c r="A30" s="116" t="s">
        <v>242</v>
      </c>
      <c r="B30" s="58" t="s">
        <v>32</v>
      </c>
      <c r="C30" s="60" t="str">
        <f t="shared" si="0"/>
        <v>-</v>
      </c>
      <c r="D30" s="46">
        <v>1.3</v>
      </c>
      <c r="E30" s="59">
        <f t="shared" si="10"/>
        <v>25.430000000000003</v>
      </c>
      <c r="F30" s="48">
        <v>0.001388888888888889</v>
      </c>
      <c r="G30" s="69">
        <f t="shared" si="11"/>
        <v>0.034027777777777775</v>
      </c>
      <c r="H30" s="71">
        <f t="shared" si="12"/>
        <v>0.28402777777777766</v>
      </c>
      <c r="I30" s="71">
        <f t="shared" si="13"/>
        <v>0.36736111111111097</v>
      </c>
      <c r="J30" s="88">
        <f t="shared" si="2"/>
        <v>0.46111111111111097</v>
      </c>
      <c r="K30" s="88">
        <f t="shared" si="3"/>
        <v>0.5409722222222221</v>
      </c>
      <c r="L30" s="88">
        <f t="shared" si="4"/>
        <v>0.5826388888888887</v>
      </c>
      <c r="M30" s="88">
        <f t="shared" si="5"/>
        <v>0.6277777777777777</v>
      </c>
      <c r="N30" s="115">
        <f t="shared" si="6"/>
        <v>0.7215277777777777</v>
      </c>
      <c r="O30" s="99"/>
      <c r="P30" s="116" t="s">
        <v>245</v>
      </c>
      <c r="Q30" s="58" t="s">
        <v>32</v>
      </c>
      <c r="R30" s="60" t="str">
        <f t="shared" si="20"/>
        <v>-</v>
      </c>
      <c r="S30" s="46">
        <v>2.5</v>
      </c>
      <c r="T30" s="59">
        <f t="shared" si="14"/>
        <v>24.1</v>
      </c>
      <c r="U30" s="48">
        <v>0.0020833333333333333</v>
      </c>
      <c r="V30" s="48">
        <f t="shared" si="15"/>
        <v>0.029166666666666664</v>
      </c>
      <c r="W30" s="48">
        <f t="shared" si="16"/>
        <v>0.27916666666666656</v>
      </c>
      <c r="X30" s="48">
        <f t="shared" si="17"/>
        <v>0.3624999999999999</v>
      </c>
      <c r="Y30" s="48">
        <f t="shared" si="18"/>
        <v>0.40416666666666656</v>
      </c>
      <c r="Z30" s="48">
        <f t="shared" si="19"/>
        <v>0.4562499999999999</v>
      </c>
      <c r="AA30" s="48">
        <f t="shared" si="7"/>
        <v>0.536111111111111</v>
      </c>
      <c r="AB30" s="48">
        <f t="shared" si="8"/>
        <v>0.6270833333333332</v>
      </c>
      <c r="AC30" s="133">
        <f t="shared" si="9"/>
        <v>0.7166666666666666</v>
      </c>
    </row>
    <row r="31" spans="1:29" s="44" customFormat="1" ht="9.75">
      <c r="A31" s="116" t="s">
        <v>243</v>
      </c>
      <c r="B31" s="58" t="s">
        <v>32</v>
      </c>
      <c r="C31" s="60" t="str">
        <f t="shared" si="0"/>
        <v>-</v>
      </c>
      <c r="D31" s="46">
        <v>1</v>
      </c>
      <c r="E31" s="59">
        <f t="shared" si="10"/>
        <v>26.430000000000003</v>
      </c>
      <c r="F31" s="48">
        <v>0.001388888888888889</v>
      </c>
      <c r="G31" s="69">
        <f t="shared" si="11"/>
        <v>0.035416666666666666</v>
      </c>
      <c r="H31" s="71">
        <f t="shared" si="12"/>
        <v>0.28541666666666654</v>
      </c>
      <c r="I31" s="71">
        <f t="shared" si="13"/>
        <v>0.36874999999999986</v>
      </c>
      <c r="J31" s="88">
        <f t="shared" si="2"/>
        <v>0.46249999999999986</v>
      </c>
      <c r="K31" s="88">
        <f t="shared" si="3"/>
        <v>0.542361111111111</v>
      </c>
      <c r="L31" s="88">
        <f t="shared" si="4"/>
        <v>0.5840277777777776</v>
      </c>
      <c r="M31" s="88">
        <f t="shared" si="5"/>
        <v>0.6291666666666665</v>
      </c>
      <c r="N31" s="115">
        <f t="shared" si="6"/>
        <v>0.7229166666666665</v>
      </c>
      <c r="O31" s="99"/>
      <c r="P31" s="116" t="s">
        <v>244</v>
      </c>
      <c r="Q31" s="58" t="s">
        <v>32</v>
      </c>
      <c r="R31" s="60" t="str">
        <f t="shared" si="20"/>
        <v>-</v>
      </c>
      <c r="S31" s="46">
        <v>1.3</v>
      </c>
      <c r="T31" s="59">
        <f t="shared" si="14"/>
        <v>25.400000000000002</v>
      </c>
      <c r="U31" s="48">
        <v>0.001388888888888889</v>
      </c>
      <c r="V31" s="48">
        <f t="shared" si="15"/>
        <v>0.03055555555555555</v>
      </c>
      <c r="W31" s="48">
        <f t="shared" si="16"/>
        <v>0.28055555555555545</v>
      </c>
      <c r="X31" s="48">
        <f t="shared" si="17"/>
        <v>0.36388888888888876</v>
      </c>
      <c r="Y31" s="48">
        <f t="shared" si="18"/>
        <v>0.40555555555555545</v>
      </c>
      <c r="Z31" s="48">
        <f t="shared" si="19"/>
        <v>0.45763888888888876</v>
      </c>
      <c r="AA31" s="48">
        <f t="shared" si="7"/>
        <v>0.5374999999999999</v>
      </c>
      <c r="AB31" s="48">
        <f t="shared" si="8"/>
        <v>0.6284722222222221</v>
      </c>
      <c r="AC31" s="133">
        <f t="shared" si="9"/>
        <v>0.7180555555555554</v>
      </c>
    </row>
    <row r="32" spans="1:29" s="44" customFormat="1" ht="9.75">
      <c r="A32" s="116" t="s">
        <v>244</v>
      </c>
      <c r="B32" s="58" t="s">
        <v>32</v>
      </c>
      <c r="C32" s="60" t="str">
        <f t="shared" si="0"/>
        <v>-</v>
      </c>
      <c r="D32" s="46">
        <v>2.6</v>
      </c>
      <c r="E32" s="59">
        <f t="shared" si="10"/>
        <v>29.030000000000005</v>
      </c>
      <c r="F32" s="48">
        <v>0.0020833333333333333</v>
      </c>
      <c r="G32" s="69">
        <f t="shared" si="11"/>
        <v>0.0375</v>
      </c>
      <c r="H32" s="71">
        <f t="shared" si="12"/>
        <v>0.28749999999999987</v>
      </c>
      <c r="I32" s="71">
        <f t="shared" si="13"/>
        <v>0.3708333333333332</v>
      </c>
      <c r="J32" s="88">
        <f t="shared" si="2"/>
        <v>0.4645833333333332</v>
      </c>
      <c r="K32" s="88">
        <f t="shared" si="3"/>
        <v>0.5444444444444443</v>
      </c>
      <c r="L32" s="88">
        <f t="shared" si="4"/>
        <v>0.5861111111111109</v>
      </c>
      <c r="M32" s="88">
        <f t="shared" si="5"/>
        <v>0.6312499999999999</v>
      </c>
      <c r="N32" s="115">
        <f t="shared" si="6"/>
        <v>0.7249999999999999</v>
      </c>
      <c r="O32" s="99"/>
      <c r="P32" s="116" t="s">
        <v>275</v>
      </c>
      <c r="Q32" s="58" t="s">
        <v>32</v>
      </c>
      <c r="R32" s="60" t="str">
        <f t="shared" si="20"/>
        <v>-</v>
      </c>
      <c r="S32" s="46">
        <v>2.7</v>
      </c>
      <c r="T32" s="59">
        <f t="shared" si="14"/>
        <v>28.1</v>
      </c>
      <c r="U32" s="48">
        <v>0.0020833333333333333</v>
      </c>
      <c r="V32" s="48">
        <f t="shared" si="15"/>
        <v>0.032638888888888884</v>
      </c>
      <c r="W32" s="48">
        <f t="shared" si="16"/>
        <v>0.2826388888888888</v>
      </c>
      <c r="X32" s="48">
        <f t="shared" si="17"/>
        <v>0.3659722222222221</v>
      </c>
      <c r="Y32" s="48">
        <f t="shared" si="18"/>
        <v>0.4076388888888888</v>
      </c>
      <c r="Z32" s="48">
        <f t="shared" si="19"/>
        <v>0.4597222222222221</v>
      </c>
      <c r="AA32" s="48">
        <f t="shared" si="7"/>
        <v>0.5395833333333332</v>
      </c>
      <c r="AB32" s="48">
        <f t="shared" si="8"/>
        <v>0.6305555555555554</v>
      </c>
      <c r="AC32" s="133">
        <f t="shared" si="9"/>
        <v>0.7201388888888888</v>
      </c>
    </row>
    <row r="33" spans="1:29" s="44" customFormat="1" ht="9.75">
      <c r="A33" s="116" t="s">
        <v>245</v>
      </c>
      <c r="B33" s="58" t="s">
        <v>32</v>
      </c>
      <c r="C33" s="60" t="str">
        <f t="shared" si="0"/>
        <v>-</v>
      </c>
      <c r="D33" s="46">
        <v>1.2</v>
      </c>
      <c r="E33" s="59">
        <f t="shared" si="10"/>
        <v>30.230000000000004</v>
      </c>
      <c r="F33" s="48">
        <v>0.001388888888888889</v>
      </c>
      <c r="G33" s="69">
        <f t="shared" si="11"/>
        <v>0.03888888888888889</v>
      </c>
      <c r="H33" s="71">
        <f t="shared" si="12"/>
        <v>0.28888888888888875</v>
      </c>
      <c r="I33" s="71">
        <f t="shared" si="13"/>
        <v>0.37222222222222207</v>
      </c>
      <c r="J33" s="88">
        <f t="shared" si="2"/>
        <v>0.46597222222222207</v>
      </c>
      <c r="K33" s="88">
        <f t="shared" si="3"/>
        <v>0.5458333333333332</v>
      </c>
      <c r="L33" s="88">
        <f t="shared" si="4"/>
        <v>0.5874999999999998</v>
      </c>
      <c r="M33" s="88">
        <f t="shared" si="5"/>
        <v>0.6326388888888888</v>
      </c>
      <c r="N33" s="115">
        <f t="shared" si="6"/>
        <v>0.7263888888888888</v>
      </c>
      <c r="O33" s="99"/>
      <c r="P33" s="116" t="s">
        <v>276</v>
      </c>
      <c r="Q33" s="58" t="s">
        <v>32</v>
      </c>
      <c r="R33" s="60" t="str">
        <f t="shared" si="20"/>
        <v>-</v>
      </c>
      <c r="S33" s="46">
        <v>0.8</v>
      </c>
      <c r="T33" s="59">
        <f t="shared" si="14"/>
        <v>28.900000000000002</v>
      </c>
      <c r="U33" s="48">
        <v>0.001388888888888889</v>
      </c>
      <c r="V33" s="48">
        <f t="shared" si="15"/>
        <v>0.034027777777777775</v>
      </c>
      <c r="W33" s="48">
        <f t="shared" si="16"/>
        <v>0.28402777777777766</v>
      </c>
      <c r="X33" s="48">
        <f t="shared" si="17"/>
        <v>0.36736111111111097</v>
      </c>
      <c r="Y33" s="48">
        <f t="shared" si="18"/>
        <v>0.40902777777777766</v>
      </c>
      <c r="Z33" s="48">
        <f t="shared" si="19"/>
        <v>0.46111111111111097</v>
      </c>
      <c r="AA33" s="48">
        <f t="shared" si="7"/>
        <v>0.5409722222222221</v>
      </c>
      <c r="AB33" s="48">
        <f t="shared" si="8"/>
        <v>0.6319444444444443</v>
      </c>
      <c r="AC33" s="133">
        <f t="shared" si="9"/>
        <v>0.7215277777777777</v>
      </c>
    </row>
    <row r="34" spans="1:29" s="44" customFormat="1" ht="9.75">
      <c r="A34" s="116" t="s">
        <v>214</v>
      </c>
      <c r="B34" s="58" t="s">
        <v>32</v>
      </c>
      <c r="C34" s="60" t="str">
        <f t="shared" si="0"/>
        <v>-</v>
      </c>
      <c r="D34" s="46">
        <v>2.4</v>
      </c>
      <c r="E34" s="59">
        <f t="shared" si="10"/>
        <v>32.63</v>
      </c>
      <c r="F34" s="48">
        <v>0.0020833333333333333</v>
      </c>
      <c r="G34" s="69">
        <f t="shared" si="11"/>
        <v>0.04097222222222222</v>
      </c>
      <c r="H34" s="71">
        <f t="shared" si="12"/>
        <v>0.2909722222222221</v>
      </c>
      <c r="I34" s="71">
        <f t="shared" si="13"/>
        <v>0.3743055555555554</v>
      </c>
      <c r="J34" s="88">
        <f t="shared" si="2"/>
        <v>0.4680555555555554</v>
      </c>
      <c r="K34" s="88">
        <f t="shared" si="3"/>
        <v>0.5479166666666665</v>
      </c>
      <c r="L34" s="88">
        <f t="shared" si="4"/>
        <v>0.5895833333333331</v>
      </c>
      <c r="M34" s="88">
        <f t="shared" si="5"/>
        <v>0.6347222222222221</v>
      </c>
      <c r="N34" s="115">
        <f t="shared" si="6"/>
        <v>0.7284722222222221</v>
      </c>
      <c r="O34" s="99"/>
      <c r="P34" s="116" t="s">
        <v>277</v>
      </c>
      <c r="Q34" s="58" t="s">
        <v>32</v>
      </c>
      <c r="R34" s="60" t="str">
        <f t="shared" si="20"/>
        <v>-</v>
      </c>
      <c r="S34" s="46">
        <v>1.3</v>
      </c>
      <c r="T34" s="59">
        <f t="shared" si="14"/>
        <v>30.200000000000003</v>
      </c>
      <c r="U34" s="48">
        <v>0.001388888888888889</v>
      </c>
      <c r="V34" s="48">
        <f t="shared" si="15"/>
        <v>0.035416666666666666</v>
      </c>
      <c r="W34" s="48">
        <f t="shared" si="16"/>
        <v>0.28541666666666654</v>
      </c>
      <c r="X34" s="48">
        <f t="shared" si="17"/>
        <v>0.36874999999999986</v>
      </c>
      <c r="Y34" s="48">
        <f t="shared" si="18"/>
        <v>0.41041666666666654</v>
      </c>
      <c r="Z34" s="48">
        <f t="shared" si="19"/>
        <v>0.46249999999999986</v>
      </c>
      <c r="AA34" s="48">
        <f t="shared" si="7"/>
        <v>0.542361111111111</v>
      </c>
      <c r="AB34" s="48">
        <f t="shared" si="8"/>
        <v>0.6333333333333332</v>
      </c>
      <c r="AC34" s="133">
        <f t="shared" si="9"/>
        <v>0.7229166666666665</v>
      </c>
    </row>
    <row r="35" spans="1:29" s="44" customFormat="1" ht="9.75">
      <c r="A35" s="116" t="s">
        <v>215</v>
      </c>
      <c r="B35" s="58" t="s">
        <v>32</v>
      </c>
      <c r="C35" s="60" t="str">
        <f t="shared" si="0"/>
        <v>-</v>
      </c>
      <c r="D35" s="46">
        <v>2</v>
      </c>
      <c r="E35" s="59">
        <f t="shared" si="10"/>
        <v>34.63</v>
      </c>
      <c r="F35" s="48">
        <v>0.0020833333333333333</v>
      </c>
      <c r="G35" s="69">
        <f t="shared" si="11"/>
        <v>0.043055555555555555</v>
      </c>
      <c r="H35" s="71">
        <f t="shared" si="12"/>
        <v>0.2930555555555554</v>
      </c>
      <c r="I35" s="71">
        <f t="shared" si="13"/>
        <v>0.3763888888888887</v>
      </c>
      <c r="J35" s="88">
        <f t="shared" si="2"/>
        <v>0.4701388888888887</v>
      </c>
      <c r="K35" s="88">
        <f t="shared" si="3"/>
        <v>0.5499999999999998</v>
      </c>
      <c r="L35" s="88">
        <f t="shared" si="4"/>
        <v>0.5916666666666665</v>
      </c>
      <c r="M35" s="88">
        <f t="shared" si="5"/>
        <v>0.6368055555555554</v>
      </c>
      <c r="N35" s="115">
        <f t="shared" si="6"/>
        <v>0.7305555555555554</v>
      </c>
      <c r="O35" s="99"/>
      <c r="P35" s="116" t="s">
        <v>278</v>
      </c>
      <c r="Q35" s="58" t="s">
        <v>32</v>
      </c>
      <c r="R35" s="60" t="str">
        <f t="shared" si="20"/>
        <v>-</v>
      </c>
      <c r="S35" s="46">
        <v>0.5</v>
      </c>
      <c r="T35" s="59">
        <f t="shared" si="14"/>
        <v>30.700000000000003</v>
      </c>
      <c r="U35" s="48">
        <v>0.0006944444444444445</v>
      </c>
      <c r="V35" s="48">
        <f t="shared" si="15"/>
        <v>0.03611111111111111</v>
      </c>
      <c r="W35" s="48">
        <f t="shared" si="16"/>
        <v>0.286111111111111</v>
      </c>
      <c r="X35" s="48">
        <f t="shared" si="17"/>
        <v>0.3694444444444443</v>
      </c>
      <c r="Y35" s="48">
        <f t="shared" si="18"/>
        <v>0.411111111111111</v>
      </c>
      <c r="Z35" s="48">
        <f t="shared" si="19"/>
        <v>0.4631944444444443</v>
      </c>
      <c r="AA35" s="48">
        <f t="shared" si="7"/>
        <v>0.5430555555555554</v>
      </c>
      <c r="AB35" s="48">
        <f t="shared" si="8"/>
        <v>0.6340277777777776</v>
      </c>
      <c r="AC35" s="133">
        <f t="shared" si="9"/>
        <v>0.723611111111111</v>
      </c>
    </row>
    <row r="36" spans="1:29" s="44" customFormat="1" ht="9.75">
      <c r="A36" s="116" t="s">
        <v>246</v>
      </c>
      <c r="B36" s="58" t="s">
        <v>263</v>
      </c>
      <c r="C36" s="60" t="str">
        <f t="shared" si="0"/>
        <v>-</v>
      </c>
      <c r="D36" s="46">
        <v>1.4</v>
      </c>
      <c r="E36" s="59">
        <f t="shared" si="10"/>
        <v>36.03</v>
      </c>
      <c r="F36" s="48">
        <v>0.0020833333333333333</v>
      </c>
      <c r="G36" s="69">
        <f t="shared" si="11"/>
        <v>0.04513888888888889</v>
      </c>
      <c r="H36" s="71">
        <f t="shared" si="12"/>
        <v>0.29513888888888873</v>
      </c>
      <c r="I36" s="71">
        <f t="shared" si="13"/>
        <v>0.37847222222222204</v>
      </c>
      <c r="J36" s="88">
        <f t="shared" si="2"/>
        <v>0.47222222222222204</v>
      </c>
      <c r="K36" s="88">
        <f t="shared" si="3"/>
        <v>0.5520833333333331</v>
      </c>
      <c r="L36" s="88">
        <f t="shared" si="4"/>
        <v>0.5937499999999998</v>
      </c>
      <c r="M36" s="88">
        <f t="shared" si="5"/>
        <v>0.6388888888888887</v>
      </c>
      <c r="N36" s="115">
        <f t="shared" si="6"/>
        <v>0.7326388888888887</v>
      </c>
      <c r="O36" s="99"/>
      <c r="P36" s="116" t="s">
        <v>279</v>
      </c>
      <c r="Q36" s="58" t="s">
        <v>32</v>
      </c>
      <c r="R36" s="60" t="str">
        <f t="shared" si="20"/>
        <v>-</v>
      </c>
      <c r="S36" s="46">
        <v>2.1</v>
      </c>
      <c r="T36" s="59">
        <f t="shared" si="14"/>
        <v>32.800000000000004</v>
      </c>
      <c r="U36" s="48">
        <v>0.0020833333333333333</v>
      </c>
      <c r="V36" s="48">
        <f t="shared" si="15"/>
        <v>0.03819444444444444</v>
      </c>
      <c r="W36" s="48">
        <f t="shared" si="16"/>
        <v>0.2881944444444443</v>
      </c>
      <c r="X36" s="48">
        <f t="shared" si="17"/>
        <v>0.3715277777777776</v>
      </c>
      <c r="Y36" s="48">
        <f t="shared" si="18"/>
        <v>0.4131944444444443</v>
      </c>
      <c r="Z36" s="48">
        <f t="shared" si="19"/>
        <v>0.4652777777777776</v>
      </c>
      <c r="AA36" s="48">
        <f t="shared" si="7"/>
        <v>0.5451388888888887</v>
      </c>
      <c r="AB36" s="48">
        <f t="shared" si="8"/>
        <v>0.636111111111111</v>
      </c>
      <c r="AC36" s="133">
        <f t="shared" si="9"/>
        <v>0.7256944444444443</v>
      </c>
    </row>
    <row r="37" spans="1:29" s="44" customFormat="1" ht="9.75">
      <c r="A37" s="116" t="s">
        <v>217</v>
      </c>
      <c r="B37" s="58" t="s">
        <v>32</v>
      </c>
      <c r="C37" s="60" t="str">
        <f t="shared" si="0"/>
        <v>-</v>
      </c>
      <c r="D37" s="46">
        <v>1</v>
      </c>
      <c r="E37" s="59">
        <f t="shared" si="10"/>
        <v>37.03</v>
      </c>
      <c r="F37" s="48">
        <v>0.0006944444444444445</v>
      </c>
      <c r="G37" s="69">
        <f t="shared" si="11"/>
        <v>0.04583333333333333</v>
      </c>
      <c r="H37" s="71">
        <f>F37+H36</f>
        <v>0.29583333333333317</v>
      </c>
      <c r="I37" s="71">
        <f>F37+I36</f>
        <v>0.3791666666666665</v>
      </c>
      <c r="J37" s="88">
        <f t="shared" si="2"/>
        <v>0.4729166666666665</v>
      </c>
      <c r="K37" s="88">
        <f t="shared" si="3"/>
        <v>0.5527777777777776</v>
      </c>
      <c r="L37" s="88">
        <f t="shared" si="4"/>
        <v>0.5944444444444442</v>
      </c>
      <c r="M37" s="88">
        <f t="shared" si="5"/>
        <v>0.6395833333333332</v>
      </c>
      <c r="N37" s="115">
        <f t="shared" si="6"/>
        <v>0.7333333333333332</v>
      </c>
      <c r="O37" s="99"/>
      <c r="P37" s="117" t="s">
        <v>249</v>
      </c>
      <c r="Q37" s="58" t="s">
        <v>263</v>
      </c>
      <c r="R37" s="60" t="str">
        <f t="shared" si="20"/>
        <v>-</v>
      </c>
      <c r="S37" s="46">
        <v>0.47</v>
      </c>
      <c r="T37" s="59">
        <f t="shared" si="14"/>
        <v>33.27</v>
      </c>
      <c r="U37" s="48">
        <v>0.0006944444444444445</v>
      </c>
      <c r="V37" s="48">
        <f t="shared" si="15"/>
        <v>0.03888888888888888</v>
      </c>
      <c r="W37" s="48">
        <f t="shared" si="16"/>
        <v>0.28888888888888875</v>
      </c>
      <c r="X37" s="48">
        <f t="shared" si="17"/>
        <v>0.37222222222222207</v>
      </c>
      <c r="Y37" s="48">
        <f t="shared" si="18"/>
        <v>0.41388888888888875</v>
      </c>
      <c r="Z37" s="48">
        <f t="shared" si="19"/>
        <v>0.46597222222222207</v>
      </c>
      <c r="AA37" s="48">
        <f t="shared" si="7"/>
        <v>0.5458333333333332</v>
      </c>
      <c r="AB37" s="48">
        <f t="shared" si="8"/>
        <v>0.6368055555555554</v>
      </c>
      <c r="AC37" s="133">
        <f t="shared" si="9"/>
        <v>0.7263888888888888</v>
      </c>
    </row>
    <row r="38" spans="1:29" s="44" customFormat="1" ht="9.75">
      <c r="A38" s="116" t="s">
        <v>296</v>
      </c>
      <c r="B38" s="58" t="s">
        <v>32</v>
      </c>
      <c r="C38" s="60" t="str">
        <f t="shared" si="0"/>
        <v>-</v>
      </c>
      <c r="D38" s="46">
        <v>0.4</v>
      </c>
      <c r="E38" s="59">
        <f t="shared" si="10"/>
        <v>37.43</v>
      </c>
      <c r="F38" s="48">
        <v>0.0006944444444444445</v>
      </c>
      <c r="G38" s="69">
        <f t="shared" si="11"/>
        <v>0.04652777777777777</v>
      </c>
      <c r="H38" s="71">
        <f>F38+H37</f>
        <v>0.2965277777777776</v>
      </c>
      <c r="I38" s="71">
        <f>F38+I37</f>
        <v>0.3798611111111109</v>
      </c>
      <c r="J38" s="88">
        <f t="shared" si="2"/>
        <v>0.4736111111111109</v>
      </c>
      <c r="K38" s="88">
        <f t="shared" si="3"/>
        <v>0.553472222222222</v>
      </c>
      <c r="L38" s="88">
        <f t="shared" si="4"/>
        <v>0.5951388888888887</v>
      </c>
      <c r="M38" s="88">
        <f t="shared" si="5"/>
        <v>0.6402777777777776</v>
      </c>
      <c r="N38" s="115">
        <f t="shared" si="6"/>
        <v>0.7340277777777776</v>
      </c>
      <c r="O38" s="99"/>
      <c r="P38" s="116" t="s">
        <v>248</v>
      </c>
      <c r="Q38" s="58" t="s">
        <v>31</v>
      </c>
      <c r="R38" s="60" t="str">
        <f t="shared" si="20"/>
        <v>-</v>
      </c>
      <c r="S38" s="46">
        <v>1.8</v>
      </c>
      <c r="T38" s="59">
        <f t="shared" si="14"/>
        <v>35.07</v>
      </c>
      <c r="U38" s="48">
        <v>0.0020833333333333333</v>
      </c>
      <c r="V38" s="48">
        <f t="shared" si="15"/>
        <v>0.040972222222222215</v>
      </c>
      <c r="W38" s="48">
        <f t="shared" si="16"/>
        <v>0.2909722222222221</v>
      </c>
      <c r="X38" s="48">
        <f t="shared" si="17"/>
        <v>0.3743055555555554</v>
      </c>
      <c r="Y38" s="48">
        <f t="shared" si="18"/>
        <v>0.4159722222222221</v>
      </c>
      <c r="Z38" s="48">
        <f t="shared" si="19"/>
        <v>0.4680555555555554</v>
      </c>
      <c r="AA38" s="48">
        <f t="shared" si="7"/>
        <v>0.5479166666666665</v>
      </c>
      <c r="AB38" s="48">
        <f t="shared" si="8"/>
        <v>0.6388888888888887</v>
      </c>
      <c r="AC38" s="133">
        <f t="shared" si="9"/>
        <v>0.7284722222222221</v>
      </c>
    </row>
    <row r="39" spans="1:29" s="44" customFormat="1" ht="9.75">
      <c r="A39" s="116" t="s">
        <v>218</v>
      </c>
      <c r="B39" s="58" t="s">
        <v>81</v>
      </c>
      <c r="C39" s="60" t="str">
        <f t="shared" si="0"/>
        <v>-</v>
      </c>
      <c r="D39" s="46">
        <v>0.2</v>
      </c>
      <c r="E39" s="59">
        <f t="shared" si="10"/>
        <v>37.63</v>
      </c>
      <c r="F39" s="48">
        <v>0.0006944444444444445</v>
      </c>
      <c r="G39" s="69">
        <f t="shared" si="11"/>
        <v>0.047222222222222214</v>
      </c>
      <c r="H39" s="71">
        <f>F39+H38</f>
        <v>0.29722222222222205</v>
      </c>
      <c r="I39" s="71">
        <f>F39+I38</f>
        <v>0.38055555555555537</v>
      </c>
      <c r="J39" s="88">
        <f t="shared" si="2"/>
        <v>0.47430555555555537</v>
      </c>
      <c r="K39" s="88">
        <f t="shared" si="3"/>
        <v>0.5541666666666665</v>
      </c>
      <c r="L39" s="88">
        <f t="shared" si="4"/>
        <v>0.5958333333333331</v>
      </c>
      <c r="M39" s="88">
        <f t="shared" si="5"/>
        <v>0.640972222222222</v>
      </c>
      <c r="N39" s="115">
        <f t="shared" si="6"/>
        <v>0.734722222222222</v>
      </c>
      <c r="O39" s="99"/>
      <c r="P39" s="116" t="s">
        <v>205</v>
      </c>
      <c r="Q39" s="58" t="s">
        <v>31</v>
      </c>
      <c r="R39" s="60" t="str">
        <f t="shared" si="20"/>
        <v>-</v>
      </c>
      <c r="S39" s="46">
        <v>1.9</v>
      </c>
      <c r="T39" s="59">
        <f t="shared" si="14"/>
        <v>36.97</v>
      </c>
      <c r="U39" s="48">
        <v>0.0020833333333333333</v>
      </c>
      <c r="V39" s="48">
        <f t="shared" si="15"/>
        <v>0.04305555555555555</v>
      </c>
      <c r="W39" s="48">
        <f t="shared" si="16"/>
        <v>0.2930555555555554</v>
      </c>
      <c r="X39" s="48">
        <f t="shared" si="17"/>
        <v>0.3763888888888887</v>
      </c>
      <c r="Y39" s="48">
        <f t="shared" si="18"/>
        <v>0.4180555555555554</v>
      </c>
      <c r="Z39" s="48">
        <f t="shared" si="19"/>
        <v>0.4701388888888887</v>
      </c>
      <c r="AA39" s="48">
        <f t="shared" si="7"/>
        <v>0.5499999999999998</v>
      </c>
      <c r="AB39" s="48">
        <f t="shared" si="8"/>
        <v>0.640972222222222</v>
      </c>
      <c r="AC39" s="133">
        <f t="shared" si="9"/>
        <v>0.7305555555555554</v>
      </c>
    </row>
    <row r="40" spans="1:29" s="44" customFormat="1" ht="9.75">
      <c r="A40" s="116" t="s">
        <v>250</v>
      </c>
      <c r="B40" s="58" t="s">
        <v>31</v>
      </c>
      <c r="C40" s="60" t="str">
        <f t="shared" si="0"/>
        <v>-</v>
      </c>
      <c r="D40" s="46">
        <v>2.1</v>
      </c>
      <c r="E40" s="59">
        <f t="shared" si="10"/>
        <v>39.730000000000004</v>
      </c>
      <c r="F40" s="48">
        <v>0.001388888888888889</v>
      </c>
      <c r="G40" s="69">
        <f t="shared" si="11"/>
        <v>0.048611111111111105</v>
      </c>
      <c r="H40" s="71">
        <f>F40+H39</f>
        <v>0.29861111111111094</v>
      </c>
      <c r="I40" s="71">
        <f>F40+I39</f>
        <v>0.38194444444444425</v>
      </c>
      <c r="J40" s="88">
        <f t="shared" si="2"/>
        <v>0.47569444444444425</v>
      </c>
      <c r="K40" s="88">
        <f t="shared" si="3"/>
        <v>0.5555555555555554</v>
      </c>
      <c r="L40" s="88">
        <f t="shared" si="4"/>
        <v>0.597222222222222</v>
      </c>
      <c r="M40" s="88">
        <f t="shared" si="5"/>
        <v>0.6423611111111109</v>
      </c>
      <c r="N40" s="115">
        <f t="shared" si="6"/>
        <v>0.7361111111111109</v>
      </c>
      <c r="O40" s="99"/>
      <c r="P40" s="116" t="s">
        <v>204</v>
      </c>
      <c r="Q40" s="58" t="s">
        <v>31</v>
      </c>
      <c r="R40" s="60" t="str">
        <f t="shared" si="20"/>
        <v>-</v>
      </c>
      <c r="S40" s="46">
        <v>0.4</v>
      </c>
      <c r="T40" s="59">
        <f t="shared" si="14"/>
        <v>37.37</v>
      </c>
      <c r="U40" s="48">
        <v>0.0006944444444444445</v>
      </c>
      <c r="V40" s="48">
        <f t="shared" si="15"/>
        <v>0.04374999999999999</v>
      </c>
      <c r="W40" s="48">
        <f t="shared" si="16"/>
        <v>0.29374999999999984</v>
      </c>
      <c r="X40" s="48">
        <f t="shared" si="17"/>
        <v>0.37708333333333316</v>
      </c>
      <c r="Y40" s="48">
        <f t="shared" si="18"/>
        <v>0.41874999999999984</v>
      </c>
      <c r="Z40" s="48">
        <f t="shared" si="19"/>
        <v>0.47083333333333316</v>
      </c>
      <c r="AA40" s="48">
        <f t="shared" si="7"/>
        <v>0.5506944444444443</v>
      </c>
      <c r="AB40" s="48">
        <f t="shared" si="8"/>
        <v>0.6416666666666665</v>
      </c>
      <c r="AC40" s="133">
        <f t="shared" si="9"/>
        <v>0.7312499999999998</v>
      </c>
    </row>
    <row r="41" spans="1:29" s="44" customFormat="1" ht="9.75">
      <c r="A41" s="116" t="s">
        <v>253</v>
      </c>
      <c r="B41" s="58" t="s">
        <v>32</v>
      </c>
      <c r="C41" s="60" t="str">
        <f t="shared" si="0"/>
        <v>-</v>
      </c>
      <c r="D41" s="46">
        <v>1</v>
      </c>
      <c r="E41" s="59">
        <f t="shared" si="10"/>
        <v>40.730000000000004</v>
      </c>
      <c r="F41" s="48">
        <v>0.001388888888888889</v>
      </c>
      <c r="G41" s="69">
        <f t="shared" si="11"/>
        <v>0.049999999999999996</v>
      </c>
      <c r="H41" s="71">
        <f t="shared" si="12"/>
        <v>0.2999999999999998</v>
      </c>
      <c r="I41" s="71">
        <f t="shared" si="13"/>
        <v>0.38333333333333314</v>
      </c>
      <c r="J41" s="88">
        <f t="shared" si="2"/>
        <v>0.47708333333333314</v>
      </c>
      <c r="K41" s="88">
        <f t="shared" si="3"/>
        <v>0.5569444444444442</v>
      </c>
      <c r="L41" s="88">
        <f t="shared" si="4"/>
        <v>0.5986111111111109</v>
      </c>
      <c r="M41" s="88">
        <f t="shared" si="5"/>
        <v>0.6437499999999998</v>
      </c>
      <c r="N41" s="115">
        <f t="shared" si="6"/>
        <v>0.7374999999999998</v>
      </c>
      <c r="O41" s="99"/>
      <c r="P41" s="116" t="s">
        <v>203</v>
      </c>
      <c r="Q41" s="58" t="s">
        <v>31</v>
      </c>
      <c r="R41" s="60" t="str">
        <f t="shared" si="20"/>
        <v>-</v>
      </c>
      <c r="S41" s="46">
        <v>0.8</v>
      </c>
      <c r="T41" s="59">
        <f t="shared" si="14"/>
        <v>38.169999999999995</v>
      </c>
      <c r="U41" s="48">
        <v>0.001388888888888889</v>
      </c>
      <c r="V41" s="48">
        <f t="shared" si="15"/>
        <v>0.04513888888888888</v>
      </c>
      <c r="W41" s="48">
        <f t="shared" si="16"/>
        <v>0.29513888888888873</v>
      </c>
      <c r="X41" s="48">
        <f t="shared" si="17"/>
        <v>0.37847222222222204</v>
      </c>
      <c r="Y41" s="48">
        <f t="shared" si="18"/>
        <v>0.42013888888888873</v>
      </c>
      <c r="Z41" s="48">
        <f t="shared" si="19"/>
        <v>0.47222222222222204</v>
      </c>
      <c r="AA41" s="48">
        <f t="shared" si="7"/>
        <v>0.5520833333333331</v>
      </c>
      <c r="AB41" s="48">
        <f t="shared" si="8"/>
        <v>0.6430555555555554</v>
      </c>
      <c r="AC41" s="133">
        <f t="shared" si="9"/>
        <v>0.7326388888888887</v>
      </c>
    </row>
    <row r="42" spans="1:29" s="44" customFormat="1" ht="9.75">
      <c r="A42" s="116" t="s">
        <v>251</v>
      </c>
      <c r="B42" s="58" t="s">
        <v>32</v>
      </c>
      <c r="C42" s="60" t="str">
        <f t="shared" si="0"/>
        <v>-</v>
      </c>
      <c r="D42" s="46">
        <v>1</v>
      </c>
      <c r="E42" s="59">
        <f t="shared" si="10"/>
        <v>41.730000000000004</v>
      </c>
      <c r="F42" s="48">
        <v>0.001388888888888889</v>
      </c>
      <c r="G42" s="69">
        <f t="shared" si="11"/>
        <v>0.05138888888888889</v>
      </c>
      <c r="H42" s="71">
        <f t="shared" si="12"/>
        <v>0.3013888888888887</v>
      </c>
      <c r="I42" s="71">
        <f t="shared" si="13"/>
        <v>0.384722222222222</v>
      </c>
      <c r="J42" s="88">
        <f t="shared" si="2"/>
        <v>0.478472222222222</v>
      </c>
      <c r="K42" s="88">
        <f t="shared" si="3"/>
        <v>0.5583333333333331</v>
      </c>
      <c r="L42" s="88">
        <f t="shared" si="4"/>
        <v>0.5999999999999998</v>
      </c>
      <c r="M42" s="88">
        <f t="shared" si="5"/>
        <v>0.6451388888888887</v>
      </c>
      <c r="N42" s="115">
        <f t="shared" si="6"/>
        <v>0.7388888888888887</v>
      </c>
      <c r="O42" s="99"/>
      <c r="P42" s="116" t="s">
        <v>193</v>
      </c>
      <c r="Q42" s="58" t="s">
        <v>31</v>
      </c>
      <c r="R42" s="60" t="str">
        <f t="shared" si="20"/>
        <v>-</v>
      </c>
      <c r="S42" s="46">
        <v>0.8</v>
      </c>
      <c r="T42" s="59">
        <f t="shared" si="14"/>
        <v>38.96999999999999</v>
      </c>
      <c r="U42" s="48">
        <v>0.001388888888888889</v>
      </c>
      <c r="V42" s="48">
        <f t="shared" si="15"/>
        <v>0.04652777777777777</v>
      </c>
      <c r="W42" s="48">
        <f t="shared" si="16"/>
        <v>0.2965277777777776</v>
      </c>
      <c r="X42" s="48">
        <f t="shared" si="17"/>
        <v>0.3798611111111109</v>
      </c>
      <c r="Y42" s="48">
        <f t="shared" si="18"/>
        <v>0.4215277777777776</v>
      </c>
      <c r="Z42" s="48">
        <f t="shared" si="19"/>
        <v>0.4736111111111109</v>
      </c>
      <c r="AA42" s="48">
        <f t="shared" si="7"/>
        <v>0.553472222222222</v>
      </c>
      <c r="AB42" s="48">
        <f t="shared" si="8"/>
        <v>0.6444444444444443</v>
      </c>
      <c r="AC42" s="133">
        <f t="shared" si="9"/>
        <v>0.7340277777777776</v>
      </c>
    </row>
    <row r="43" spans="1:29" s="44" customFormat="1" ht="9.75">
      <c r="A43" s="116" t="s">
        <v>252</v>
      </c>
      <c r="B43" s="58" t="s">
        <v>32</v>
      </c>
      <c r="C43" s="60" t="str">
        <f t="shared" si="0"/>
        <v>-</v>
      </c>
      <c r="D43" s="46">
        <v>1.1</v>
      </c>
      <c r="E43" s="59">
        <f t="shared" si="10"/>
        <v>42.830000000000005</v>
      </c>
      <c r="F43" s="48">
        <v>0.001388888888888889</v>
      </c>
      <c r="G43" s="69">
        <f t="shared" si="11"/>
        <v>0.05277777777777778</v>
      </c>
      <c r="H43" s="71">
        <f t="shared" si="12"/>
        <v>0.3027777777777776</v>
      </c>
      <c r="I43" s="71">
        <f t="shared" si="13"/>
        <v>0.3861111111111109</v>
      </c>
      <c r="J43" s="88">
        <f t="shared" si="2"/>
        <v>0.4798611111111109</v>
      </c>
      <c r="K43" s="88">
        <f t="shared" si="3"/>
        <v>0.559722222222222</v>
      </c>
      <c r="L43" s="88">
        <f t="shared" si="4"/>
        <v>0.6013888888888886</v>
      </c>
      <c r="M43" s="88">
        <f t="shared" si="5"/>
        <v>0.6465277777777776</v>
      </c>
      <c r="N43" s="115">
        <f t="shared" si="6"/>
        <v>0.7402777777777776</v>
      </c>
      <c r="O43" s="99"/>
      <c r="P43" s="116" t="s">
        <v>195</v>
      </c>
      <c r="Q43" s="58" t="s">
        <v>31</v>
      </c>
      <c r="R43" s="60" t="str">
        <f t="shared" si="20"/>
        <v>-</v>
      </c>
      <c r="S43" s="46">
        <v>2.4</v>
      </c>
      <c r="T43" s="59">
        <f t="shared" si="14"/>
        <v>41.36999999999999</v>
      </c>
      <c r="U43" s="48">
        <v>0.002777777777777778</v>
      </c>
      <c r="V43" s="48">
        <f t="shared" si="15"/>
        <v>0.04930555555555555</v>
      </c>
      <c r="W43" s="48">
        <f t="shared" si="16"/>
        <v>0.2993055555555554</v>
      </c>
      <c r="X43" s="48">
        <f t="shared" si="17"/>
        <v>0.3826388888888887</v>
      </c>
      <c r="Y43" s="48">
        <f t="shared" si="18"/>
        <v>0.4243055555555554</v>
      </c>
      <c r="Z43" s="48">
        <f t="shared" si="19"/>
        <v>0.4763888888888887</v>
      </c>
      <c r="AA43" s="48">
        <f t="shared" si="7"/>
        <v>0.5562499999999998</v>
      </c>
      <c r="AB43" s="48">
        <f t="shared" si="8"/>
        <v>0.647222222222222</v>
      </c>
      <c r="AC43" s="133">
        <f t="shared" si="9"/>
        <v>0.7368055555555554</v>
      </c>
    </row>
    <row r="44" spans="1:29" s="44" customFormat="1" ht="9.75">
      <c r="A44" s="116" t="s">
        <v>219</v>
      </c>
      <c r="B44" s="58" t="s">
        <v>32</v>
      </c>
      <c r="C44" s="60" t="str">
        <f aca="true" t="shared" si="21" ref="C44:C53">IF(D44&gt;2.9,D44/F44/24,"-")</f>
        <v>-</v>
      </c>
      <c r="D44" s="46">
        <v>1.6</v>
      </c>
      <c r="E44" s="59">
        <f t="shared" si="10"/>
        <v>44.43000000000001</v>
      </c>
      <c r="F44" s="48">
        <v>0.001388888888888889</v>
      </c>
      <c r="G44" s="69">
        <f t="shared" si="11"/>
        <v>0.05416666666666667</v>
      </c>
      <c r="H44" s="71">
        <f t="shared" si="12"/>
        <v>0.3041666666666665</v>
      </c>
      <c r="I44" s="71">
        <f t="shared" si="13"/>
        <v>0.3874999999999998</v>
      </c>
      <c r="J44" s="88">
        <f t="shared" si="2"/>
        <v>0.4812499999999998</v>
      </c>
      <c r="K44" s="88">
        <f t="shared" si="3"/>
        <v>0.5611111111111109</v>
      </c>
      <c r="L44" s="88">
        <f t="shared" si="4"/>
        <v>0.6027777777777775</v>
      </c>
      <c r="M44" s="88">
        <f t="shared" si="5"/>
        <v>0.6479166666666665</v>
      </c>
      <c r="N44" s="115">
        <f t="shared" si="6"/>
        <v>0.7416666666666665</v>
      </c>
      <c r="O44" s="99"/>
      <c r="P44" s="116" t="s">
        <v>196</v>
      </c>
      <c r="Q44" s="58" t="s">
        <v>31</v>
      </c>
      <c r="R44" s="60" t="str">
        <f t="shared" si="20"/>
        <v>-</v>
      </c>
      <c r="S44" s="46">
        <v>0.6</v>
      </c>
      <c r="T44" s="59">
        <f t="shared" si="14"/>
        <v>41.96999999999999</v>
      </c>
      <c r="U44" s="48">
        <v>0.0006944444444444445</v>
      </c>
      <c r="V44" s="48">
        <f t="shared" si="15"/>
        <v>0.04999999999999999</v>
      </c>
      <c r="W44" s="48">
        <f t="shared" si="16"/>
        <v>0.2999999999999998</v>
      </c>
      <c r="X44" s="48">
        <f t="shared" si="17"/>
        <v>0.38333333333333314</v>
      </c>
      <c r="Y44" s="48">
        <f t="shared" si="18"/>
        <v>0.4249999999999998</v>
      </c>
      <c r="Z44" s="48">
        <f t="shared" si="19"/>
        <v>0.47708333333333314</v>
      </c>
      <c r="AA44" s="48">
        <f t="shared" si="7"/>
        <v>0.5569444444444442</v>
      </c>
      <c r="AB44" s="48">
        <f t="shared" si="8"/>
        <v>0.6479166666666665</v>
      </c>
      <c r="AC44" s="133">
        <f t="shared" si="9"/>
        <v>0.7374999999999998</v>
      </c>
    </row>
    <row r="45" spans="1:29" s="44" customFormat="1" ht="9.75">
      <c r="A45" s="116" t="s">
        <v>254</v>
      </c>
      <c r="B45" s="58" t="s">
        <v>32</v>
      </c>
      <c r="C45" s="60" t="str">
        <f t="shared" si="21"/>
        <v>-</v>
      </c>
      <c r="D45" s="46">
        <v>1.1</v>
      </c>
      <c r="E45" s="59">
        <f t="shared" si="10"/>
        <v>45.53000000000001</v>
      </c>
      <c r="F45" s="48">
        <v>0.001388888888888889</v>
      </c>
      <c r="G45" s="69">
        <f t="shared" si="11"/>
        <v>0.05555555555555556</v>
      </c>
      <c r="H45" s="71">
        <f t="shared" si="12"/>
        <v>0.30555555555555536</v>
      </c>
      <c r="I45" s="71">
        <f t="shared" si="13"/>
        <v>0.3888888888888887</v>
      </c>
      <c r="J45" s="88">
        <f t="shared" si="2"/>
        <v>0.4826388888888887</v>
      </c>
      <c r="K45" s="88">
        <f t="shared" si="3"/>
        <v>0.5624999999999998</v>
      </c>
      <c r="L45" s="88">
        <f t="shared" si="4"/>
        <v>0.6041666666666664</v>
      </c>
      <c r="M45" s="88">
        <f t="shared" si="5"/>
        <v>0.6493055555555554</v>
      </c>
      <c r="N45" s="115">
        <f t="shared" si="6"/>
        <v>0.7430555555555554</v>
      </c>
      <c r="O45" s="99"/>
      <c r="P45" s="116" t="s">
        <v>194</v>
      </c>
      <c r="Q45" s="58" t="s">
        <v>31</v>
      </c>
      <c r="R45" s="60" t="str">
        <f t="shared" si="20"/>
        <v>-</v>
      </c>
      <c r="S45" s="46">
        <v>2</v>
      </c>
      <c r="T45" s="59">
        <f t="shared" si="14"/>
        <v>43.96999999999999</v>
      </c>
      <c r="U45" s="48">
        <v>0.0020833333333333333</v>
      </c>
      <c r="V45" s="48">
        <f t="shared" si="15"/>
        <v>0.05208333333333332</v>
      </c>
      <c r="W45" s="48">
        <f t="shared" si="16"/>
        <v>0.30208333333333315</v>
      </c>
      <c r="X45" s="48">
        <f t="shared" si="17"/>
        <v>0.38541666666666646</v>
      </c>
      <c r="Y45" s="48">
        <f t="shared" si="18"/>
        <v>0.42708333333333315</v>
      </c>
      <c r="Z45" s="48">
        <f t="shared" si="19"/>
        <v>0.47916666666666646</v>
      </c>
      <c r="AA45" s="48">
        <f t="shared" si="7"/>
        <v>0.5590277777777776</v>
      </c>
      <c r="AB45" s="48">
        <f t="shared" si="8"/>
        <v>0.6499999999999998</v>
      </c>
      <c r="AC45" s="133">
        <f t="shared" si="9"/>
        <v>0.7395833333333331</v>
      </c>
    </row>
    <row r="46" spans="1:29" s="44" customFormat="1" ht="9.75">
      <c r="A46" s="116" t="s">
        <v>255</v>
      </c>
      <c r="B46" s="58" t="s">
        <v>32</v>
      </c>
      <c r="C46" s="60" t="str">
        <f t="shared" si="21"/>
        <v>-</v>
      </c>
      <c r="D46" s="46">
        <v>1.9</v>
      </c>
      <c r="E46" s="59">
        <f t="shared" si="10"/>
        <v>47.43000000000001</v>
      </c>
      <c r="F46" s="48">
        <v>0.0020833333333333333</v>
      </c>
      <c r="G46" s="69">
        <f t="shared" si="11"/>
        <v>0.05763888888888889</v>
      </c>
      <c r="H46" s="71">
        <f t="shared" si="12"/>
        <v>0.3076388888888887</v>
      </c>
      <c r="I46" s="71">
        <f t="shared" si="13"/>
        <v>0.390972222222222</v>
      </c>
      <c r="J46" s="88">
        <f t="shared" si="2"/>
        <v>0.484722222222222</v>
      </c>
      <c r="K46" s="88">
        <f t="shared" si="3"/>
        <v>0.5645833333333331</v>
      </c>
      <c r="L46" s="88">
        <f t="shared" si="4"/>
        <v>0.6062499999999997</v>
      </c>
      <c r="M46" s="88">
        <f t="shared" si="5"/>
        <v>0.6513888888888887</v>
      </c>
      <c r="N46" s="115">
        <f t="shared" si="6"/>
        <v>0.7451388888888887</v>
      </c>
      <c r="O46" s="99"/>
      <c r="P46" s="116" t="s">
        <v>192</v>
      </c>
      <c r="Q46" s="58" t="s">
        <v>31</v>
      </c>
      <c r="R46" s="60" t="str">
        <f t="shared" si="20"/>
        <v>-</v>
      </c>
      <c r="S46" s="46">
        <v>1.5</v>
      </c>
      <c r="T46" s="59">
        <f t="shared" si="14"/>
        <v>45.46999999999999</v>
      </c>
      <c r="U46" s="48">
        <v>0.001388888888888889</v>
      </c>
      <c r="V46" s="48">
        <f t="shared" si="15"/>
        <v>0.05347222222222221</v>
      </c>
      <c r="W46" s="48">
        <f t="shared" si="16"/>
        <v>0.30347222222222203</v>
      </c>
      <c r="X46" s="48">
        <f t="shared" si="17"/>
        <v>0.38680555555555535</v>
      </c>
      <c r="Y46" s="48">
        <f t="shared" si="18"/>
        <v>0.42847222222222203</v>
      </c>
      <c r="Z46" s="48">
        <f t="shared" si="19"/>
        <v>0.48055555555555535</v>
      </c>
      <c r="AA46" s="48">
        <f t="shared" si="7"/>
        <v>0.5604166666666665</v>
      </c>
      <c r="AB46" s="48">
        <f t="shared" si="8"/>
        <v>0.6513888888888887</v>
      </c>
      <c r="AC46" s="133">
        <f t="shared" si="9"/>
        <v>0.740972222222222</v>
      </c>
    </row>
    <row r="47" spans="1:29" s="44" customFormat="1" ht="9.75">
      <c r="A47" s="116" t="s">
        <v>256</v>
      </c>
      <c r="B47" s="58" t="s">
        <v>32</v>
      </c>
      <c r="C47" s="60" t="str">
        <f t="shared" si="21"/>
        <v>-</v>
      </c>
      <c r="D47" s="46">
        <v>0.8</v>
      </c>
      <c r="E47" s="59">
        <f t="shared" si="10"/>
        <v>48.230000000000004</v>
      </c>
      <c r="F47" s="48">
        <v>0.001388888888888889</v>
      </c>
      <c r="G47" s="69">
        <f t="shared" si="11"/>
        <v>0.05902777777777778</v>
      </c>
      <c r="H47" s="71">
        <f t="shared" si="12"/>
        <v>0.30902777777777757</v>
      </c>
      <c r="I47" s="71">
        <f t="shared" si="13"/>
        <v>0.3923611111111109</v>
      </c>
      <c r="J47" s="88">
        <f t="shared" si="2"/>
        <v>0.4861111111111109</v>
      </c>
      <c r="K47" s="88">
        <f t="shared" si="3"/>
        <v>0.565972222222222</v>
      </c>
      <c r="L47" s="88">
        <f t="shared" si="4"/>
        <v>0.6076388888888886</v>
      </c>
      <c r="M47" s="88">
        <f t="shared" si="5"/>
        <v>0.6527777777777776</v>
      </c>
      <c r="N47" s="115">
        <f t="shared" si="6"/>
        <v>0.7465277777777776</v>
      </c>
      <c r="O47" s="99"/>
      <c r="P47" s="116" t="s">
        <v>191</v>
      </c>
      <c r="Q47" s="58" t="s">
        <v>31</v>
      </c>
      <c r="R47" s="60" t="str">
        <f t="shared" si="20"/>
        <v>-</v>
      </c>
      <c r="S47" s="46">
        <v>1.4</v>
      </c>
      <c r="T47" s="59">
        <f t="shared" si="14"/>
        <v>46.86999999999999</v>
      </c>
      <c r="U47" s="48">
        <v>0.001388888888888889</v>
      </c>
      <c r="V47" s="48">
        <f t="shared" si="15"/>
        <v>0.054861111111111104</v>
      </c>
      <c r="W47" s="48">
        <f t="shared" si="16"/>
        <v>0.3048611111111109</v>
      </c>
      <c r="X47" s="48">
        <f t="shared" si="17"/>
        <v>0.38819444444444423</v>
      </c>
      <c r="Y47" s="48">
        <f t="shared" si="18"/>
        <v>0.4298611111111109</v>
      </c>
      <c r="Z47" s="48">
        <f t="shared" si="19"/>
        <v>0.48194444444444423</v>
      </c>
      <c r="AA47" s="48">
        <f t="shared" si="7"/>
        <v>0.5618055555555553</v>
      </c>
      <c r="AB47" s="48">
        <f t="shared" si="8"/>
        <v>0.6527777777777776</v>
      </c>
      <c r="AC47" s="133">
        <f t="shared" si="9"/>
        <v>0.7423611111111109</v>
      </c>
    </row>
    <row r="48" spans="1:29" s="44" customFormat="1" ht="9.75">
      <c r="A48" s="116" t="s">
        <v>257</v>
      </c>
      <c r="B48" s="58" t="s">
        <v>32</v>
      </c>
      <c r="C48" s="60" t="str">
        <f t="shared" si="21"/>
        <v>-</v>
      </c>
      <c r="D48" s="46">
        <v>1</v>
      </c>
      <c r="E48" s="59">
        <f t="shared" si="10"/>
        <v>49.230000000000004</v>
      </c>
      <c r="F48" s="48">
        <v>0.001388888888888889</v>
      </c>
      <c r="G48" s="69">
        <f t="shared" si="11"/>
        <v>0.060416666666666674</v>
      </c>
      <c r="H48" s="71">
        <f t="shared" si="12"/>
        <v>0.31041666666666645</v>
      </c>
      <c r="I48" s="71">
        <f t="shared" si="13"/>
        <v>0.39374999999999977</v>
      </c>
      <c r="J48" s="88">
        <f t="shared" si="2"/>
        <v>0.48749999999999977</v>
      </c>
      <c r="K48" s="88">
        <f t="shared" si="3"/>
        <v>0.5673611111111109</v>
      </c>
      <c r="L48" s="88">
        <f t="shared" si="4"/>
        <v>0.6090277777777775</v>
      </c>
      <c r="M48" s="88">
        <f t="shared" si="5"/>
        <v>0.6541666666666665</v>
      </c>
      <c r="N48" s="115">
        <f t="shared" si="6"/>
        <v>0.7479166666666665</v>
      </c>
      <c r="O48" s="99"/>
      <c r="P48" s="116" t="s">
        <v>190</v>
      </c>
      <c r="Q48" s="58" t="s">
        <v>31</v>
      </c>
      <c r="R48" s="60" t="str">
        <f t="shared" si="20"/>
        <v>-</v>
      </c>
      <c r="S48" s="46">
        <v>1</v>
      </c>
      <c r="T48" s="59">
        <f t="shared" si="14"/>
        <v>47.86999999999999</v>
      </c>
      <c r="U48" s="48">
        <v>0.001388888888888889</v>
      </c>
      <c r="V48" s="48">
        <f t="shared" si="15"/>
        <v>0.056249999999999994</v>
      </c>
      <c r="W48" s="48">
        <f t="shared" si="16"/>
        <v>0.3062499999999998</v>
      </c>
      <c r="X48" s="48">
        <f t="shared" si="17"/>
        <v>0.3895833333333331</v>
      </c>
      <c r="Y48" s="48">
        <f t="shared" si="18"/>
        <v>0.4312499999999998</v>
      </c>
      <c r="Z48" s="48">
        <f t="shared" si="19"/>
        <v>0.4833333333333331</v>
      </c>
      <c r="AA48" s="48">
        <f t="shared" si="7"/>
        <v>0.5631944444444442</v>
      </c>
      <c r="AB48" s="48">
        <f t="shared" si="8"/>
        <v>0.6541666666666665</v>
      </c>
      <c r="AC48" s="133">
        <f t="shared" si="9"/>
        <v>0.7437499999999998</v>
      </c>
    </row>
    <row r="49" spans="1:29" s="44" customFormat="1" ht="9.75">
      <c r="A49" s="116" t="s">
        <v>258</v>
      </c>
      <c r="B49" s="58" t="s">
        <v>32</v>
      </c>
      <c r="C49" s="60" t="str">
        <f t="shared" si="21"/>
        <v>-</v>
      </c>
      <c r="D49" s="46">
        <v>0.8</v>
      </c>
      <c r="E49" s="59">
        <f t="shared" si="10"/>
        <v>50.03</v>
      </c>
      <c r="F49" s="48">
        <v>0.001388888888888889</v>
      </c>
      <c r="G49" s="69">
        <f t="shared" si="11"/>
        <v>0.061805555555555565</v>
      </c>
      <c r="H49" s="71">
        <f t="shared" si="12"/>
        <v>0.31180555555555534</v>
      </c>
      <c r="I49" s="71">
        <f t="shared" si="13"/>
        <v>0.39513888888888865</v>
      </c>
      <c r="J49" s="88">
        <f t="shared" si="2"/>
        <v>0.48888888888888865</v>
      </c>
      <c r="K49" s="88">
        <f t="shared" si="3"/>
        <v>0.5687499999999998</v>
      </c>
      <c r="L49" s="88">
        <f t="shared" si="4"/>
        <v>0.6104166666666664</v>
      </c>
      <c r="M49" s="88">
        <f t="shared" si="5"/>
        <v>0.6555555555555553</v>
      </c>
      <c r="N49" s="115">
        <f t="shared" si="6"/>
        <v>0.7493055555555553</v>
      </c>
      <c r="O49" s="99"/>
      <c r="P49" s="116" t="s">
        <v>197</v>
      </c>
      <c r="Q49" s="58" t="s">
        <v>31</v>
      </c>
      <c r="R49" s="60" t="str">
        <f t="shared" si="20"/>
        <v>-</v>
      </c>
      <c r="S49" s="46">
        <v>1</v>
      </c>
      <c r="T49" s="59">
        <f t="shared" si="14"/>
        <v>48.86999999999999</v>
      </c>
      <c r="U49" s="48">
        <v>0.001388888888888889</v>
      </c>
      <c r="V49" s="48">
        <f t="shared" si="15"/>
        <v>0.057638888888888885</v>
      </c>
      <c r="W49" s="48">
        <f t="shared" si="16"/>
        <v>0.3076388888888887</v>
      </c>
      <c r="X49" s="48">
        <f t="shared" si="17"/>
        <v>0.390972222222222</v>
      </c>
      <c r="Y49" s="48">
        <f t="shared" si="18"/>
        <v>0.4326388888888887</v>
      </c>
      <c r="Z49" s="48">
        <f t="shared" si="19"/>
        <v>0.484722222222222</v>
      </c>
      <c r="AA49" s="48">
        <f t="shared" si="7"/>
        <v>0.5645833333333331</v>
      </c>
      <c r="AB49" s="48">
        <f t="shared" si="8"/>
        <v>0.6555555555555553</v>
      </c>
      <c r="AC49" s="133">
        <f t="shared" si="9"/>
        <v>0.7451388888888887</v>
      </c>
    </row>
    <row r="50" spans="1:29" s="44" customFormat="1" ht="9.75">
      <c r="A50" s="116" t="s">
        <v>259</v>
      </c>
      <c r="B50" s="58" t="s">
        <v>32</v>
      </c>
      <c r="C50" s="60" t="str">
        <f t="shared" si="21"/>
        <v>-</v>
      </c>
      <c r="D50" s="46">
        <v>1.1</v>
      </c>
      <c r="E50" s="59">
        <f t="shared" si="10"/>
        <v>51.13</v>
      </c>
      <c r="F50" s="48">
        <v>0.001388888888888889</v>
      </c>
      <c r="G50" s="69">
        <f t="shared" si="11"/>
        <v>0.06319444444444446</v>
      </c>
      <c r="H50" s="71">
        <f t="shared" si="12"/>
        <v>0.3131944444444442</v>
      </c>
      <c r="I50" s="71">
        <f t="shared" si="13"/>
        <v>0.39652777777777753</v>
      </c>
      <c r="J50" s="88">
        <f t="shared" si="2"/>
        <v>0.49027777777777753</v>
      </c>
      <c r="K50" s="88">
        <f t="shared" si="3"/>
        <v>0.5701388888888886</v>
      </c>
      <c r="L50" s="88">
        <f t="shared" si="4"/>
        <v>0.6118055555555553</v>
      </c>
      <c r="M50" s="88">
        <f t="shared" si="5"/>
        <v>0.6569444444444442</v>
      </c>
      <c r="N50" s="115">
        <f t="shared" si="6"/>
        <v>0.7506944444444442</v>
      </c>
      <c r="O50" s="99"/>
      <c r="P50" s="116" t="s">
        <v>198</v>
      </c>
      <c r="Q50" s="58" t="s">
        <v>31</v>
      </c>
      <c r="R50" s="60" t="str">
        <f t="shared" si="20"/>
        <v>-</v>
      </c>
      <c r="S50" s="46">
        <v>1.6</v>
      </c>
      <c r="T50" s="59">
        <f t="shared" si="14"/>
        <v>50.46999999999999</v>
      </c>
      <c r="U50" s="48">
        <v>0.0020833333333333333</v>
      </c>
      <c r="V50" s="48">
        <f t="shared" si="15"/>
        <v>0.05972222222222222</v>
      </c>
      <c r="W50" s="48">
        <f t="shared" si="16"/>
        <v>0.309722222222222</v>
      </c>
      <c r="X50" s="48">
        <f t="shared" si="17"/>
        <v>0.3930555555555553</v>
      </c>
      <c r="Y50" s="48">
        <f t="shared" si="18"/>
        <v>0.434722222222222</v>
      </c>
      <c r="Z50" s="48">
        <f t="shared" si="19"/>
        <v>0.4868055555555553</v>
      </c>
      <c r="AA50" s="48">
        <f t="shared" si="7"/>
        <v>0.5666666666666664</v>
      </c>
      <c r="AB50" s="48">
        <f t="shared" si="8"/>
        <v>0.6576388888888887</v>
      </c>
      <c r="AC50" s="133">
        <f t="shared" si="9"/>
        <v>0.747222222222222</v>
      </c>
    </row>
    <row r="51" spans="1:29" s="44" customFormat="1" ht="9.75">
      <c r="A51" s="116" t="s">
        <v>260</v>
      </c>
      <c r="B51" s="58" t="s">
        <v>32</v>
      </c>
      <c r="C51" s="60" t="str">
        <f t="shared" si="21"/>
        <v>-</v>
      </c>
      <c r="D51" s="46">
        <v>1.1</v>
      </c>
      <c r="E51" s="59">
        <f t="shared" si="10"/>
        <v>52.230000000000004</v>
      </c>
      <c r="F51" s="48">
        <v>0.001388888888888889</v>
      </c>
      <c r="G51" s="69">
        <f t="shared" si="11"/>
        <v>0.06458333333333334</v>
      </c>
      <c r="H51" s="71">
        <f t="shared" si="12"/>
        <v>0.3145833333333331</v>
      </c>
      <c r="I51" s="71">
        <f t="shared" si="13"/>
        <v>0.3979166666666664</v>
      </c>
      <c r="J51" s="88">
        <f t="shared" si="2"/>
        <v>0.4916666666666664</v>
      </c>
      <c r="K51" s="88">
        <f t="shared" si="3"/>
        <v>0.5715277777777775</v>
      </c>
      <c r="L51" s="88">
        <f t="shared" si="4"/>
        <v>0.6131944444444442</v>
      </c>
      <c r="M51" s="88">
        <f t="shared" si="5"/>
        <v>0.6583333333333331</v>
      </c>
      <c r="N51" s="115">
        <f t="shared" si="6"/>
        <v>0.7520833333333331</v>
      </c>
      <c r="O51" s="99"/>
      <c r="P51" s="116" t="s">
        <v>235</v>
      </c>
      <c r="Q51" s="58" t="s">
        <v>31</v>
      </c>
      <c r="R51" s="60" t="str">
        <f t="shared" si="20"/>
        <v>-</v>
      </c>
      <c r="S51" s="46">
        <v>1.4</v>
      </c>
      <c r="T51" s="59">
        <f t="shared" si="14"/>
        <v>51.86999999999999</v>
      </c>
      <c r="U51" s="48">
        <v>0.0020833333333333333</v>
      </c>
      <c r="V51" s="48">
        <f t="shared" si="15"/>
        <v>0.06180555555555555</v>
      </c>
      <c r="W51" s="48">
        <f t="shared" si="16"/>
        <v>0.31180555555555534</v>
      </c>
      <c r="X51" s="48">
        <f t="shared" si="17"/>
        <v>0.39513888888888865</v>
      </c>
      <c r="Y51" s="48">
        <f t="shared" si="18"/>
        <v>0.43680555555555534</v>
      </c>
      <c r="Z51" s="48">
        <f t="shared" si="19"/>
        <v>0.48888888888888865</v>
      </c>
      <c r="AA51" s="48">
        <f t="shared" si="7"/>
        <v>0.5687499999999998</v>
      </c>
      <c r="AB51" s="48">
        <f t="shared" si="8"/>
        <v>0.659722222222222</v>
      </c>
      <c r="AC51" s="133">
        <f t="shared" si="9"/>
        <v>0.7493055555555553</v>
      </c>
    </row>
    <row r="52" spans="1:29" s="44" customFormat="1" ht="9.75">
      <c r="A52" s="116" t="s">
        <v>261</v>
      </c>
      <c r="B52" s="58" t="s">
        <v>81</v>
      </c>
      <c r="C52" s="60" t="str">
        <f t="shared" si="21"/>
        <v>-</v>
      </c>
      <c r="D52" s="46">
        <v>0.5</v>
      </c>
      <c r="E52" s="59">
        <f t="shared" si="10"/>
        <v>52.730000000000004</v>
      </c>
      <c r="F52" s="48">
        <v>0.001388888888888889</v>
      </c>
      <c r="G52" s="69">
        <f t="shared" si="11"/>
        <v>0.06597222222222222</v>
      </c>
      <c r="H52" s="71">
        <f t="shared" si="12"/>
        <v>0.315972222222222</v>
      </c>
      <c r="I52" s="71">
        <f t="shared" si="13"/>
        <v>0.3993055555555553</v>
      </c>
      <c r="J52" s="88">
        <f t="shared" si="2"/>
        <v>0.4930555555555553</v>
      </c>
      <c r="K52" s="88">
        <f t="shared" si="3"/>
        <v>0.5729166666666664</v>
      </c>
      <c r="L52" s="88">
        <f t="shared" si="4"/>
        <v>0.614583333333333</v>
      </c>
      <c r="M52" s="88">
        <f t="shared" si="5"/>
        <v>0.659722222222222</v>
      </c>
      <c r="N52" s="115">
        <f t="shared" si="6"/>
        <v>0.753472222222222</v>
      </c>
      <c r="O52" s="99"/>
      <c r="P52" s="114" t="s">
        <v>280</v>
      </c>
      <c r="Q52" s="58" t="s">
        <v>31</v>
      </c>
      <c r="R52" s="60" t="str">
        <f t="shared" si="20"/>
        <v>-</v>
      </c>
      <c r="S52" s="46">
        <v>1.3</v>
      </c>
      <c r="T52" s="59">
        <f t="shared" si="14"/>
        <v>53.16999999999999</v>
      </c>
      <c r="U52" s="48">
        <v>0.001388888888888889</v>
      </c>
      <c r="V52" s="48">
        <f t="shared" si="15"/>
        <v>0.06319444444444444</v>
      </c>
      <c r="W52" s="48">
        <f t="shared" si="16"/>
        <v>0.3131944444444442</v>
      </c>
      <c r="X52" s="48">
        <f t="shared" si="17"/>
        <v>0.39652777777777753</v>
      </c>
      <c r="Y52" s="48">
        <f t="shared" si="18"/>
        <v>0.4381944444444442</v>
      </c>
      <c r="Z52" s="48">
        <f t="shared" si="19"/>
        <v>0.49027777777777753</v>
      </c>
      <c r="AA52" s="48">
        <f t="shared" si="7"/>
        <v>0.5701388888888886</v>
      </c>
      <c r="AB52" s="48">
        <f t="shared" si="8"/>
        <v>0.6611111111111109</v>
      </c>
      <c r="AC52" s="133">
        <f t="shared" si="9"/>
        <v>0.7506944444444442</v>
      </c>
    </row>
    <row r="53" spans="1:29" s="44" customFormat="1" ht="10.5" thickBot="1">
      <c r="A53" s="118" t="s">
        <v>262</v>
      </c>
      <c r="B53" s="119" t="s">
        <v>81</v>
      </c>
      <c r="C53" s="120" t="str">
        <f t="shared" si="21"/>
        <v>-</v>
      </c>
      <c r="D53" s="121">
        <v>1.4</v>
      </c>
      <c r="E53" s="122">
        <f t="shared" si="10"/>
        <v>54.13</v>
      </c>
      <c r="F53" s="123">
        <v>0.002777777777777778</v>
      </c>
      <c r="G53" s="124">
        <f t="shared" si="11"/>
        <v>0.06875</v>
      </c>
      <c r="H53" s="125">
        <f t="shared" si="12"/>
        <v>0.31874999999999976</v>
      </c>
      <c r="I53" s="125">
        <f t="shared" si="13"/>
        <v>0.40208333333333307</v>
      </c>
      <c r="J53" s="126">
        <f t="shared" si="2"/>
        <v>0.49583333333333307</v>
      </c>
      <c r="K53" s="126">
        <f t="shared" si="3"/>
        <v>0.5756944444444442</v>
      </c>
      <c r="L53" s="126">
        <f t="shared" si="4"/>
        <v>0.6173611111111108</v>
      </c>
      <c r="M53" s="126">
        <f t="shared" si="5"/>
        <v>0.6624999999999998</v>
      </c>
      <c r="N53" s="127">
        <f t="shared" si="6"/>
        <v>0.7562499999999998</v>
      </c>
      <c r="O53" s="99"/>
      <c r="P53" s="118" t="s">
        <v>247</v>
      </c>
      <c r="Q53" s="119" t="s">
        <v>263</v>
      </c>
      <c r="R53" s="120" t="str">
        <f t="shared" si="20"/>
        <v>-</v>
      </c>
      <c r="S53" s="121">
        <v>0.8</v>
      </c>
      <c r="T53" s="122">
        <f t="shared" si="14"/>
        <v>53.969999999999985</v>
      </c>
      <c r="U53" s="123">
        <v>0.001388888888888889</v>
      </c>
      <c r="V53" s="123">
        <f t="shared" si="15"/>
        <v>0.06458333333333333</v>
      </c>
      <c r="W53" s="123">
        <f t="shared" si="16"/>
        <v>0.3145833333333331</v>
      </c>
      <c r="X53" s="123">
        <f t="shared" si="17"/>
        <v>0.3979166666666664</v>
      </c>
      <c r="Y53" s="123">
        <f t="shared" si="18"/>
        <v>0.4395833333333331</v>
      </c>
      <c r="Z53" s="123">
        <f t="shared" si="19"/>
        <v>0.4916666666666664</v>
      </c>
      <c r="AA53" s="123">
        <f t="shared" si="7"/>
        <v>0.5715277777777775</v>
      </c>
      <c r="AB53" s="123">
        <f t="shared" si="8"/>
        <v>0.6624999999999998</v>
      </c>
      <c r="AC53" s="134">
        <f t="shared" si="9"/>
        <v>0.7520833333333331</v>
      </c>
    </row>
    <row r="54" spans="1:19" s="44" customFormat="1" ht="10.5">
      <c r="A54" s="51"/>
      <c r="B54" s="52"/>
      <c r="C54" s="56"/>
      <c r="D54" s="47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1"/>
      <c r="P54" s="64"/>
      <c r="Q54" s="64"/>
      <c r="R54" s="64"/>
      <c r="S54" s="64"/>
    </row>
    <row r="55" spans="1:15" s="64" customFormat="1" ht="10.5">
      <c r="A55" s="44" t="s">
        <v>34</v>
      </c>
      <c r="B55" s="63"/>
      <c r="C55" s="6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s="64" customFormat="1" ht="10.5">
      <c r="A56" s="44"/>
      <c r="B56" s="63"/>
      <c r="C56" s="6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s="64" customFormat="1" ht="10.5">
      <c r="A57" s="44" t="s">
        <v>0</v>
      </c>
      <c r="B57" s="63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9" s="44" customFormat="1" ht="10.5">
      <c r="A58" s="44" t="s">
        <v>90</v>
      </c>
      <c r="B58" s="63"/>
      <c r="C58" s="63"/>
      <c r="P58" s="64"/>
      <c r="Q58" s="64"/>
      <c r="R58" s="64"/>
      <c r="S58" s="64"/>
    </row>
    <row r="59" spans="1:19" s="44" customFormat="1" ht="10.5">
      <c r="A59" s="65" t="s">
        <v>171</v>
      </c>
      <c r="B59" s="63"/>
      <c r="C59" s="63"/>
      <c r="P59" s="64"/>
      <c r="Q59" s="64"/>
      <c r="R59" s="64"/>
      <c r="S59" s="64"/>
    </row>
    <row r="60" spans="1:19" s="44" customFormat="1" ht="10.5">
      <c r="A60" s="44" t="s">
        <v>6</v>
      </c>
      <c r="B60" s="63"/>
      <c r="C60" s="63"/>
      <c r="O60" s="51"/>
      <c r="P60" s="64"/>
      <c r="Q60" s="64"/>
      <c r="R60" s="64"/>
      <c r="S60" s="64"/>
    </row>
    <row r="61" spans="1:19" s="44" customFormat="1" ht="10.5">
      <c r="A61" s="44" t="s">
        <v>36</v>
      </c>
      <c r="B61" s="63"/>
      <c r="C61" s="63"/>
      <c r="O61" s="51"/>
      <c r="P61" s="64"/>
      <c r="Q61" s="64"/>
      <c r="R61" s="64"/>
      <c r="S61" s="64"/>
    </row>
    <row r="62" spans="2:19" s="44" customFormat="1" ht="10.5">
      <c r="B62" s="63"/>
      <c r="C62" s="63"/>
      <c r="E62" s="66"/>
      <c r="F62" s="66"/>
      <c r="O62" s="51"/>
      <c r="P62" s="64"/>
      <c r="Q62" s="64"/>
      <c r="R62" s="64"/>
      <c r="S62" s="64"/>
    </row>
    <row r="63" spans="1:19" s="44" customFormat="1" ht="10.5">
      <c r="A63" s="44" t="s">
        <v>264</v>
      </c>
      <c r="B63" s="63"/>
      <c r="C63" s="63"/>
      <c r="E63" s="66"/>
      <c r="F63" s="66"/>
      <c r="O63" s="51"/>
      <c r="P63" s="64"/>
      <c r="Q63" s="64"/>
      <c r="R63" s="64"/>
      <c r="S63" s="64"/>
    </row>
    <row r="64" spans="1:15" s="64" customFormat="1" ht="10.5">
      <c r="A64" s="44" t="s">
        <v>265</v>
      </c>
      <c r="B64" s="63"/>
      <c r="C64" s="6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51"/>
    </row>
    <row r="65" spans="1:15" s="64" customFormat="1" ht="10.5">
      <c r="A65" s="44"/>
      <c r="B65" s="63"/>
      <c r="C65" s="6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51"/>
    </row>
  </sheetData>
  <sheetProtection/>
  <mergeCells count="13">
    <mergeCell ref="G7:G9"/>
    <mergeCell ref="D4:E4"/>
    <mergeCell ref="B7:B9"/>
    <mergeCell ref="C7:C9"/>
    <mergeCell ref="D7:D9"/>
    <mergeCell ref="E7:E9"/>
    <mergeCell ref="F7:F9"/>
    <mergeCell ref="Q7:Q9"/>
    <mergeCell ref="R7:R9"/>
    <mergeCell ref="S7:S9"/>
    <mergeCell ref="T7:T9"/>
    <mergeCell ref="U7:U9"/>
    <mergeCell ref="V7:V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5"/>
  <sheetViews>
    <sheetView tabSelected="1" zoomScale="170" zoomScaleNormal="170" zoomScalePageLayoutView="0" workbookViewId="0" topLeftCell="L31">
      <selection activeCell="R44" sqref="R44"/>
    </sheetView>
  </sheetViews>
  <sheetFormatPr defaultColWidth="9.140625" defaultRowHeight="12.75"/>
  <cols>
    <col min="1" max="1" width="44.57421875" style="43" customWidth="1"/>
    <col min="2" max="3" width="5.7109375" style="67" customWidth="1"/>
    <col min="4" max="4" width="6.421875" style="43" customWidth="1"/>
    <col min="5" max="9" width="5.7109375" style="43" customWidth="1"/>
    <col min="10" max="14" width="6.7109375" style="43" customWidth="1"/>
    <col min="15" max="15" width="1.1484375" style="43" customWidth="1"/>
    <col min="16" max="16" width="37.8515625" style="43" customWidth="1"/>
    <col min="17" max="22" width="5.7109375" style="43" customWidth="1"/>
    <col min="23" max="29" width="6.7109375" style="43" customWidth="1"/>
    <col min="30" max="30" width="9.140625" style="43" customWidth="1"/>
    <col min="31" max="16384" width="9.140625" style="62" customWidth="1"/>
  </cols>
  <sheetData>
    <row r="1" spans="1:14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">
      <c r="A3" s="42" t="s">
        <v>15</v>
      </c>
      <c r="B3" s="42" t="s">
        <v>17</v>
      </c>
      <c r="C3" s="61"/>
      <c r="D3" s="42" t="s">
        <v>234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">
      <c r="A4" s="42" t="s">
        <v>16</v>
      </c>
      <c r="B4" s="42" t="s">
        <v>18</v>
      </c>
      <c r="C4" s="61"/>
      <c r="D4" s="149">
        <v>966288</v>
      </c>
      <c r="E4" s="149"/>
      <c r="F4" s="42"/>
      <c r="G4" s="42"/>
      <c r="H4" s="42"/>
      <c r="I4" s="42"/>
      <c r="J4" s="42"/>
      <c r="K4" s="42"/>
      <c r="L4" s="42"/>
      <c r="M4" s="42"/>
      <c r="N4" s="42"/>
    </row>
    <row r="5" spans="1:30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s="64" customFormat="1" ht="10.5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s="64" customFormat="1" ht="12.75" customHeight="1">
      <c r="A7" s="98" t="s">
        <v>19</v>
      </c>
      <c r="B7" s="157" t="s">
        <v>33</v>
      </c>
      <c r="C7" s="157" t="s">
        <v>29</v>
      </c>
      <c r="D7" s="157" t="s">
        <v>20</v>
      </c>
      <c r="E7" s="157" t="s">
        <v>21</v>
      </c>
      <c r="F7" s="157" t="s">
        <v>22</v>
      </c>
      <c r="G7" s="157" t="s">
        <v>23</v>
      </c>
      <c r="H7" s="136" t="s">
        <v>1</v>
      </c>
      <c r="I7" s="136" t="s">
        <v>237</v>
      </c>
      <c r="J7" s="137" t="s">
        <v>1</v>
      </c>
      <c r="K7" s="137" t="s">
        <v>237</v>
      </c>
      <c r="L7" s="137" t="s">
        <v>1</v>
      </c>
      <c r="M7" s="137" t="s">
        <v>237</v>
      </c>
      <c r="N7" s="137" t="s">
        <v>1</v>
      </c>
      <c r="O7" s="99"/>
      <c r="P7" s="58" t="s">
        <v>19</v>
      </c>
      <c r="Q7" s="157" t="s">
        <v>33</v>
      </c>
      <c r="R7" s="157" t="s">
        <v>29</v>
      </c>
      <c r="S7" s="157" t="s">
        <v>20</v>
      </c>
      <c r="T7" s="157" t="s">
        <v>21</v>
      </c>
      <c r="U7" s="157" t="s">
        <v>22</v>
      </c>
      <c r="V7" s="157" t="s">
        <v>23</v>
      </c>
      <c r="W7" s="137" t="s">
        <v>1</v>
      </c>
      <c r="X7" s="137" t="s">
        <v>1</v>
      </c>
      <c r="Y7" s="137" t="s">
        <v>1</v>
      </c>
      <c r="Z7" s="137" t="s">
        <v>237</v>
      </c>
      <c r="AA7" s="137" t="s">
        <v>1</v>
      </c>
      <c r="AB7" s="137" t="s">
        <v>237</v>
      </c>
      <c r="AC7" s="137" t="s">
        <v>237</v>
      </c>
      <c r="AD7" s="44"/>
    </row>
    <row r="8" spans="1:30" s="64" customFormat="1" ht="10.5">
      <c r="A8" s="98" t="s">
        <v>2</v>
      </c>
      <c r="B8" s="157"/>
      <c r="C8" s="157"/>
      <c r="D8" s="157"/>
      <c r="E8" s="157"/>
      <c r="F8" s="157"/>
      <c r="G8" s="157"/>
      <c r="H8" s="136" t="s">
        <v>4</v>
      </c>
      <c r="I8" s="136" t="s">
        <v>4</v>
      </c>
      <c r="J8" s="58" t="s">
        <v>4</v>
      </c>
      <c r="K8" s="58" t="s">
        <v>4</v>
      </c>
      <c r="L8" s="58" t="s">
        <v>4</v>
      </c>
      <c r="M8" s="58" t="s">
        <v>4</v>
      </c>
      <c r="N8" s="58" t="s">
        <v>4</v>
      </c>
      <c r="O8" s="99"/>
      <c r="P8" s="58" t="s">
        <v>2</v>
      </c>
      <c r="Q8" s="157"/>
      <c r="R8" s="157"/>
      <c r="S8" s="157"/>
      <c r="T8" s="157"/>
      <c r="U8" s="157"/>
      <c r="V8" s="157"/>
      <c r="W8" s="58" t="s">
        <v>4</v>
      </c>
      <c r="X8" s="58" t="s">
        <v>4</v>
      </c>
      <c r="Y8" s="58" t="s">
        <v>4</v>
      </c>
      <c r="Z8" s="58" t="s">
        <v>4</v>
      </c>
      <c r="AA8" s="58" t="s">
        <v>4</v>
      </c>
      <c r="AB8" s="58" t="s">
        <v>4</v>
      </c>
      <c r="AC8" s="58" t="s">
        <v>4</v>
      </c>
      <c r="AD8" s="44"/>
    </row>
    <row r="9" spans="1:30" s="64" customFormat="1" ht="10.5">
      <c r="A9" s="98" t="s">
        <v>5</v>
      </c>
      <c r="B9" s="157"/>
      <c r="C9" s="157"/>
      <c r="D9" s="157"/>
      <c r="E9" s="157"/>
      <c r="F9" s="157"/>
      <c r="G9" s="157"/>
      <c r="H9" s="138" t="s">
        <v>282</v>
      </c>
      <c r="I9" s="138" t="s">
        <v>283</v>
      </c>
      <c r="J9" s="138" t="s">
        <v>285</v>
      </c>
      <c r="K9" s="138" t="s">
        <v>287</v>
      </c>
      <c r="L9" s="138" t="s">
        <v>288</v>
      </c>
      <c r="M9" s="138" t="s">
        <v>289</v>
      </c>
      <c r="N9" s="138" t="s">
        <v>290</v>
      </c>
      <c r="O9" s="99"/>
      <c r="P9" s="58" t="s">
        <v>5</v>
      </c>
      <c r="Q9" s="157"/>
      <c r="R9" s="157"/>
      <c r="S9" s="157"/>
      <c r="T9" s="157"/>
      <c r="U9" s="157"/>
      <c r="V9" s="157"/>
      <c r="W9" s="138" t="s">
        <v>291</v>
      </c>
      <c r="X9" s="138" t="s">
        <v>292</v>
      </c>
      <c r="Y9" s="138" t="s">
        <v>293</v>
      </c>
      <c r="Z9" s="138" t="s">
        <v>294</v>
      </c>
      <c r="AA9" s="138" t="s">
        <v>298</v>
      </c>
      <c r="AB9" s="138" t="s">
        <v>299</v>
      </c>
      <c r="AC9" s="138" t="s">
        <v>300</v>
      </c>
      <c r="AD9" s="44"/>
    </row>
    <row r="10" spans="1:30" s="64" customFormat="1" ht="10.5">
      <c r="A10" s="57" t="s">
        <v>304</v>
      </c>
      <c r="B10" s="58" t="s">
        <v>263</v>
      </c>
      <c r="C10" s="60" t="str">
        <f aca="true" t="shared" si="0" ref="C10:C53">IF(D10&gt;0.2,D10/F10/24,"-")</f>
        <v>-</v>
      </c>
      <c r="D10" s="46">
        <v>0</v>
      </c>
      <c r="E10" s="59">
        <v>0</v>
      </c>
      <c r="F10" s="48">
        <v>0</v>
      </c>
      <c r="G10" s="48">
        <v>0</v>
      </c>
      <c r="H10" s="48">
        <v>0.25</v>
      </c>
      <c r="I10" s="48">
        <v>0.3333333333333333</v>
      </c>
      <c r="J10" s="49">
        <v>0.4270833333333333</v>
      </c>
      <c r="K10" s="49">
        <v>0.5069444444444444</v>
      </c>
      <c r="L10" s="49">
        <v>0.548611111111111</v>
      </c>
      <c r="M10" s="49">
        <v>0.59375</v>
      </c>
      <c r="N10" s="49">
        <v>0.6875</v>
      </c>
      <c r="O10" s="99"/>
      <c r="P10" s="57" t="s">
        <v>266</v>
      </c>
      <c r="Q10" s="58" t="s">
        <v>81</v>
      </c>
      <c r="R10" s="60" t="str">
        <f aca="true" t="shared" si="1" ref="R10:R53">IF(S10&gt;0.2,S10/U10/24,"-")</f>
        <v>-</v>
      </c>
      <c r="S10" s="46">
        <v>0</v>
      </c>
      <c r="T10" s="59">
        <v>0</v>
      </c>
      <c r="U10" s="48">
        <v>0</v>
      </c>
      <c r="V10" s="48">
        <v>0</v>
      </c>
      <c r="W10" s="48">
        <v>0.25</v>
      </c>
      <c r="X10" s="48">
        <v>0.3333333333333333</v>
      </c>
      <c r="Y10" s="48">
        <v>0.375</v>
      </c>
      <c r="Z10" s="48">
        <v>0.4270833333333333</v>
      </c>
      <c r="AA10" s="48">
        <v>0.5069444444444444</v>
      </c>
      <c r="AB10" s="48">
        <v>0.5979166666666667</v>
      </c>
      <c r="AC10" s="48">
        <v>0.6875</v>
      </c>
      <c r="AD10" s="44"/>
    </row>
    <row r="11" spans="1:30" s="64" customFormat="1" ht="10.5">
      <c r="A11" s="98" t="s">
        <v>200</v>
      </c>
      <c r="B11" s="58" t="s">
        <v>31</v>
      </c>
      <c r="C11" s="60">
        <f t="shared" si="0"/>
        <v>30</v>
      </c>
      <c r="D11" s="46">
        <v>1</v>
      </c>
      <c r="E11" s="59">
        <f>D11+E10</f>
        <v>1</v>
      </c>
      <c r="F11" s="48">
        <v>0.001388888888888889</v>
      </c>
      <c r="G11" s="48">
        <f>G10+F11</f>
        <v>0.001388888888888889</v>
      </c>
      <c r="H11" s="48">
        <f>F11+H10</f>
        <v>0.2513888888888889</v>
      </c>
      <c r="I11" s="48">
        <f>F11+I10</f>
        <v>0.3347222222222222</v>
      </c>
      <c r="J11" s="49">
        <f aca="true" t="shared" si="2" ref="J11:J53">F11+J10</f>
        <v>0.4284722222222222</v>
      </c>
      <c r="K11" s="49">
        <f aca="true" t="shared" si="3" ref="K11:K53">F11+K10</f>
        <v>0.5083333333333333</v>
      </c>
      <c r="L11" s="49">
        <f aca="true" t="shared" si="4" ref="L11:L53">F11+L10</f>
        <v>0.5499999999999999</v>
      </c>
      <c r="M11" s="49">
        <f aca="true" t="shared" si="5" ref="M11:M53">F11+M10</f>
        <v>0.5951388888888889</v>
      </c>
      <c r="N11" s="49">
        <f aca="true" t="shared" si="6" ref="N11:N53">F11+N10</f>
        <v>0.6888888888888889</v>
      </c>
      <c r="O11" s="99"/>
      <c r="P11" s="57" t="s">
        <v>261</v>
      </c>
      <c r="Q11" s="58" t="s">
        <v>81</v>
      </c>
      <c r="R11" s="60">
        <f t="shared" si="1"/>
        <v>24</v>
      </c>
      <c r="S11" s="46">
        <v>1.2</v>
      </c>
      <c r="T11" s="59">
        <f>S11+T10</f>
        <v>1.2</v>
      </c>
      <c r="U11" s="48">
        <v>0.0020833333333333333</v>
      </c>
      <c r="V11" s="48">
        <f>V10+U11</f>
        <v>0.0020833333333333333</v>
      </c>
      <c r="W11" s="48">
        <f>W10+U11</f>
        <v>0.2520833333333333</v>
      </c>
      <c r="X11" s="48">
        <f>X10+U11</f>
        <v>0.33541666666666664</v>
      </c>
      <c r="Y11" s="48">
        <f>Y10+U11</f>
        <v>0.3770833333333333</v>
      </c>
      <c r="Z11" s="48">
        <f>Z10+U11</f>
        <v>0.42916666666666664</v>
      </c>
      <c r="AA11" s="48">
        <f aca="true" t="shared" si="7" ref="AA11:AA53">AA10+U11</f>
        <v>0.5090277777777777</v>
      </c>
      <c r="AB11" s="48">
        <f aca="true" t="shared" si="8" ref="AB11:AB53">AB10+U11</f>
        <v>0.6</v>
      </c>
      <c r="AC11" s="48">
        <f aca="true" t="shared" si="9" ref="AC11:AC53">AC10+U11</f>
        <v>0.6895833333333333</v>
      </c>
      <c r="AD11" s="44"/>
    </row>
    <row r="12" spans="1:35" s="44" customFormat="1" ht="10.5">
      <c r="A12" s="57" t="s">
        <v>201</v>
      </c>
      <c r="B12" s="58" t="s">
        <v>31</v>
      </c>
      <c r="C12" s="60">
        <f t="shared" si="0"/>
        <v>14.4</v>
      </c>
      <c r="D12" s="46">
        <v>1.2</v>
      </c>
      <c r="E12" s="59">
        <f aca="true" t="shared" si="10" ref="E12:E53">D12+E11</f>
        <v>2.2</v>
      </c>
      <c r="F12" s="48">
        <v>0.003472222222222222</v>
      </c>
      <c r="G12" s="48">
        <f aca="true" t="shared" si="11" ref="G12:G53">G11+F12</f>
        <v>0.004861111111111111</v>
      </c>
      <c r="H12" s="48">
        <f aca="true" t="shared" si="12" ref="H12:H53">F12+H11</f>
        <v>0.2548611111111111</v>
      </c>
      <c r="I12" s="48">
        <f aca="true" t="shared" si="13" ref="I12:I53">F12+I11</f>
        <v>0.3381944444444444</v>
      </c>
      <c r="J12" s="49">
        <f t="shared" si="2"/>
        <v>0.4319444444444444</v>
      </c>
      <c r="K12" s="49">
        <f t="shared" si="3"/>
        <v>0.5118055555555555</v>
      </c>
      <c r="L12" s="49">
        <f t="shared" si="4"/>
        <v>0.5534722222222221</v>
      </c>
      <c r="M12" s="49">
        <f t="shared" si="5"/>
        <v>0.5986111111111111</v>
      </c>
      <c r="N12" s="49">
        <f t="shared" si="6"/>
        <v>0.6923611111111111</v>
      </c>
      <c r="O12" s="99"/>
      <c r="P12" s="57" t="s">
        <v>267</v>
      </c>
      <c r="Q12" s="58" t="s">
        <v>32</v>
      </c>
      <c r="R12" s="60">
        <f t="shared" si="1"/>
        <v>24</v>
      </c>
      <c r="S12" s="46">
        <v>0.8</v>
      </c>
      <c r="T12" s="59">
        <f aca="true" t="shared" si="14" ref="T12:T53">S12+T11</f>
        <v>2</v>
      </c>
      <c r="U12" s="48">
        <v>0.001388888888888889</v>
      </c>
      <c r="V12" s="48">
        <f aca="true" t="shared" si="15" ref="V12:V53">V11+U12</f>
        <v>0.003472222222222222</v>
      </c>
      <c r="W12" s="48">
        <f aca="true" t="shared" si="16" ref="W12:W53">W11+U12</f>
        <v>0.2534722222222222</v>
      </c>
      <c r="X12" s="48">
        <f aca="true" t="shared" si="17" ref="X12:X53">X11+U12</f>
        <v>0.3368055555555555</v>
      </c>
      <c r="Y12" s="48">
        <f aca="true" t="shared" si="18" ref="Y12:Y53">Y11+U12</f>
        <v>0.3784722222222222</v>
      </c>
      <c r="Z12" s="48">
        <f aca="true" t="shared" si="19" ref="Z12:Z53">Z11+U12</f>
        <v>0.4305555555555555</v>
      </c>
      <c r="AA12" s="48">
        <f t="shared" si="7"/>
        <v>0.5104166666666666</v>
      </c>
      <c r="AB12" s="48">
        <f t="shared" si="8"/>
        <v>0.6013888888888889</v>
      </c>
      <c r="AC12" s="48">
        <f t="shared" si="9"/>
        <v>0.6909722222222222</v>
      </c>
      <c r="AE12" s="64"/>
      <c r="AF12" s="64"/>
      <c r="AG12" s="64"/>
      <c r="AH12" s="64"/>
      <c r="AI12" s="64"/>
    </row>
    <row r="13" spans="1:35" s="44" customFormat="1" ht="10.5">
      <c r="A13" s="57" t="s">
        <v>188</v>
      </c>
      <c r="B13" s="58" t="s">
        <v>31</v>
      </c>
      <c r="C13" s="60">
        <f t="shared" si="0"/>
        <v>30</v>
      </c>
      <c r="D13" s="46">
        <v>1.5</v>
      </c>
      <c r="E13" s="59">
        <f t="shared" si="10"/>
        <v>3.7</v>
      </c>
      <c r="F13" s="48">
        <v>0.0020833333333333333</v>
      </c>
      <c r="G13" s="48">
        <f t="shared" si="11"/>
        <v>0.006944444444444444</v>
      </c>
      <c r="H13" s="48">
        <f t="shared" si="12"/>
        <v>0.2569444444444444</v>
      </c>
      <c r="I13" s="48">
        <f t="shared" si="13"/>
        <v>0.34027777777777773</v>
      </c>
      <c r="J13" s="49">
        <f t="shared" si="2"/>
        <v>0.43402777777777773</v>
      </c>
      <c r="K13" s="49">
        <f t="shared" si="3"/>
        <v>0.5138888888888888</v>
      </c>
      <c r="L13" s="49">
        <f t="shared" si="4"/>
        <v>0.5555555555555555</v>
      </c>
      <c r="M13" s="49">
        <f t="shared" si="5"/>
        <v>0.6006944444444444</v>
      </c>
      <c r="N13" s="49">
        <f t="shared" si="6"/>
        <v>0.6944444444444444</v>
      </c>
      <c r="O13" s="99"/>
      <c r="P13" s="57" t="s">
        <v>268</v>
      </c>
      <c r="Q13" s="58" t="s">
        <v>32</v>
      </c>
      <c r="R13" s="60">
        <f t="shared" si="1"/>
        <v>27</v>
      </c>
      <c r="S13" s="46">
        <v>0.9</v>
      </c>
      <c r="T13" s="59">
        <f t="shared" si="14"/>
        <v>2.9</v>
      </c>
      <c r="U13" s="48">
        <v>0.001388888888888889</v>
      </c>
      <c r="V13" s="48">
        <f t="shared" si="15"/>
        <v>0.004861111111111111</v>
      </c>
      <c r="W13" s="48">
        <f t="shared" si="16"/>
        <v>0.2548611111111111</v>
      </c>
      <c r="X13" s="48">
        <f t="shared" si="17"/>
        <v>0.3381944444444444</v>
      </c>
      <c r="Y13" s="48">
        <f t="shared" si="18"/>
        <v>0.3798611111111111</v>
      </c>
      <c r="Z13" s="48">
        <f t="shared" si="19"/>
        <v>0.4319444444444444</v>
      </c>
      <c r="AA13" s="48">
        <f t="shared" si="7"/>
        <v>0.5118055555555555</v>
      </c>
      <c r="AB13" s="48">
        <f t="shared" si="8"/>
        <v>0.6027777777777777</v>
      </c>
      <c r="AC13" s="48">
        <f t="shared" si="9"/>
        <v>0.6923611111111111</v>
      </c>
      <c r="AE13" s="64"/>
      <c r="AF13" s="64"/>
      <c r="AG13" s="64"/>
      <c r="AH13" s="64"/>
      <c r="AI13" s="64"/>
    </row>
    <row r="14" spans="1:35" s="44" customFormat="1" ht="10.5">
      <c r="A14" s="57" t="s">
        <v>189</v>
      </c>
      <c r="B14" s="58" t="s">
        <v>31</v>
      </c>
      <c r="C14" s="60">
        <f t="shared" si="0"/>
        <v>32</v>
      </c>
      <c r="D14" s="46">
        <v>1.6</v>
      </c>
      <c r="E14" s="59">
        <f t="shared" si="10"/>
        <v>5.300000000000001</v>
      </c>
      <c r="F14" s="48">
        <v>0.0020833333333333333</v>
      </c>
      <c r="G14" s="48">
        <f t="shared" si="11"/>
        <v>0.009027777777777777</v>
      </c>
      <c r="H14" s="48">
        <f t="shared" si="12"/>
        <v>0.25902777777777775</v>
      </c>
      <c r="I14" s="48">
        <f t="shared" si="13"/>
        <v>0.34236111111111106</v>
      </c>
      <c r="J14" s="49">
        <f t="shared" si="2"/>
        <v>0.43611111111111106</v>
      </c>
      <c r="K14" s="49">
        <f t="shared" si="3"/>
        <v>0.5159722222222222</v>
      </c>
      <c r="L14" s="49">
        <f t="shared" si="4"/>
        <v>0.5576388888888888</v>
      </c>
      <c r="M14" s="49">
        <f t="shared" si="5"/>
        <v>0.6027777777777777</v>
      </c>
      <c r="N14" s="49">
        <f t="shared" si="6"/>
        <v>0.6965277777777777</v>
      </c>
      <c r="O14" s="99"/>
      <c r="P14" s="57" t="s">
        <v>269</v>
      </c>
      <c r="Q14" s="58" t="s">
        <v>32</v>
      </c>
      <c r="R14" s="60">
        <f t="shared" si="1"/>
        <v>33</v>
      </c>
      <c r="S14" s="60">
        <v>1.1</v>
      </c>
      <c r="T14" s="59">
        <f t="shared" si="14"/>
        <v>4</v>
      </c>
      <c r="U14" s="48">
        <v>0.001388888888888889</v>
      </c>
      <c r="V14" s="48">
        <f t="shared" si="15"/>
        <v>0.00625</v>
      </c>
      <c r="W14" s="48">
        <f t="shared" si="16"/>
        <v>0.25625</v>
      </c>
      <c r="X14" s="48">
        <f t="shared" si="17"/>
        <v>0.3395833333333333</v>
      </c>
      <c r="Y14" s="48">
        <f t="shared" si="18"/>
        <v>0.38125</v>
      </c>
      <c r="Z14" s="48">
        <f t="shared" si="19"/>
        <v>0.4333333333333333</v>
      </c>
      <c r="AA14" s="48">
        <f t="shared" si="7"/>
        <v>0.5131944444444444</v>
      </c>
      <c r="AB14" s="48">
        <f t="shared" si="8"/>
        <v>0.6041666666666666</v>
      </c>
      <c r="AC14" s="48">
        <f t="shared" si="9"/>
        <v>0.69375</v>
      </c>
      <c r="AE14" s="64"/>
      <c r="AF14" s="64"/>
      <c r="AG14" s="64"/>
      <c r="AH14" s="64"/>
      <c r="AI14" s="64"/>
    </row>
    <row r="15" spans="1:35" s="44" customFormat="1" ht="10.5">
      <c r="A15" s="57" t="s">
        <v>190</v>
      </c>
      <c r="B15" s="58" t="s">
        <v>31</v>
      </c>
      <c r="C15" s="60">
        <f t="shared" si="0"/>
        <v>33</v>
      </c>
      <c r="D15" s="46">
        <v>1.1</v>
      </c>
      <c r="E15" s="59">
        <f t="shared" si="10"/>
        <v>6.4</v>
      </c>
      <c r="F15" s="48">
        <v>0.001388888888888889</v>
      </c>
      <c r="G15" s="48">
        <f t="shared" si="11"/>
        <v>0.010416666666666666</v>
      </c>
      <c r="H15" s="48">
        <f t="shared" si="12"/>
        <v>0.26041666666666663</v>
      </c>
      <c r="I15" s="48">
        <f t="shared" si="13"/>
        <v>0.34374999999999994</v>
      </c>
      <c r="J15" s="49">
        <f t="shared" si="2"/>
        <v>0.43749999999999994</v>
      </c>
      <c r="K15" s="49">
        <f t="shared" si="3"/>
        <v>0.517361111111111</v>
      </c>
      <c r="L15" s="49">
        <f t="shared" si="4"/>
        <v>0.5590277777777777</v>
      </c>
      <c r="M15" s="49">
        <f t="shared" si="5"/>
        <v>0.6041666666666666</v>
      </c>
      <c r="N15" s="49">
        <f t="shared" si="6"/>
        <v>0.6979166666666666</v>
      </c>
      <c r="O15" s="99"/>
      <c r="P15" s="57" t="s">
        <v>270</v>
      </c>
      <c r="Q15" s="58" t="s">
        <v>32</v>
      </c>
      <c r="R15" s="60">
        <f t="shared" si="1"/>
        <v>27</v>
      </c>
      <c r="S15" s="46">
        <v>0.9</v>
      </c>
      <c r="T15" s="59">
        <f t="shared" si="14"/>
        <v>4.9</v>
      </c>
      <c r="U15" s="48">
        <v>0.001388888888888889</v>
      </c>
      <c r="V15" s="48">
        <f t="shared" si="15"/>
        <v>0.0076388888888888895</v>
      </c>
      <c r="W15" s="48">
        <f t="shared" si="16"/>
        <v>0.25763888888888886</v>
      </c>
      <c r="X15" s="48">
        <f t="shared" si="17"/>
        <v>0.3409722222222222</v>
      </c>
      <c r="Y15" s="48">
        <f t="shared" si="18"/>
        <v>0.38263888888888886</v>
      </c>
      <c r="Z15" s="48">
        <f t="shared" si="19"/>
        <v>0.4347222222222222</v>
      </c>
      <c r="AA15" s="48">
        <f t="shared" si="7"/>
        <v>0.5145833333333333</v>
      </c>
      <c r="AB15" s="48">
        <f t="shared" si="8"/>
        <v>0.6055555555555555</v>
      </c>
      <c r="AC15" s="48">
        <f t="shared" si="9"/>
        <v>0.6951388888888889</v>
      </c>
      <c r="AE15" s="64"/>
      <c r="AF15" s="64"/>
      <c r="AG15" s="64"/>
      <c r="AH15" s="64"/>
      <c r="AI15" s="64"/>
    </row>
    <row r="16" spans="1:35" s="44" customFormat="1" ht="10.5">
      <c r="A16" s="57" t="s">
        <v>191</v>
      </c>
      <c r="B16" s="58" t="s">
        <v>31</v>
      </c>
      <c r="C16" s="60">
        <f t="shared" si="0"/>
        <v>27</v>
      </c>
      <c r="D16" s="46">
        <v>0.9</v>
      </c>
      <c r="E16" s="59">
        <f t="shared" si="10"/>
        <v>7.300000000000001</v>
      </c>
      <c r="F16" s="48">
        <v>0.001388888888888889</v>
      </c>
      <c r="G16" s="48">
        <f t="shared" si="11"/>
        <v>0.011805555555555555</v>
      </c>
      <c r="H16" s="48">
        <f t="shared" si="12"/>
        <v>0.2618055555555555</v>
      </c>
      <c r="I16" s="48">
        <f t="shared" si="13"/>
        <v>0.34513888888888883</v>
      </c>
      <c r="J16" s="49">
        <f t="shared" si="2"/>
        <v>0.43888888888888883</v>
      </c>
      <c r="K16" s="49">
        <f t="shared" si="3"/>
        <v>0.5187499999999999</v>
      </c>
      <c r="L16" s="49">
        <f t="shared" si="4"/>
        <v>0.5604166666666666</v>
      </c>
      <c r="M16" s="49">
        <f t="shared" si="5"/>
        <v>0.6055555555555555</v>
      </c>
      <c r="N16" s="49">
        <f t="shared" si="6"/>
        <v>0.6993055555555555</v>
      </c>
      <c r="O16" s="99"/>
      <c r="P16" s="57" t="s">
        <v>271</v>
      </c>
      <c r="Q16" s="58" t="s">
        <v>32</v>
      </c>
      <c r="R16" s="60">
        <f t="shared" si="1"/>
        <v>27</v>
      </c>
      <c r="S16" s="46">
        <v>0.9</v>
      </c>
      <c r="T16" s="59">
        <f t="shared" si="14"/>
        <v>5.800000000000001</v>
      </c>
      <c r="U16" s="48">
        <v>0.001388888888888889</v>
      </c>
      <c r="V16" s="48">
        <f t="shared" si="15"/>
        <v>0.009027777777777779</v>
      </c>
      <c r="W16" s="48">
        <f t="shared" si="16"/>
        <v>0.25902777777777775</v>
      </c>
      <c r="X16" s="48">
        <f t="shared" si="17"/>
        <v>0.34236111111111106</v>
      </c>
      <c r="Y16" s="48">
        <f t="shared" si="18"/>
        <v>0.38402777777777775</v>
      </c>
      <c r="Z16" s="48">
        <f t="shared" si="19"/>
        <v>0.43611111111111106</v>
      </c>
      <c r="AA16" s="48">
        <f t="shared" si="7"/>
        <v>0.5159722222222222</v>
      </c>
      <c r="AB16" s="48">
        <f t="shared" si="8"/>
        <v>0.6069444444444444</v>
      </c>
      <c r="AC16" s="48">
        <f t="shared" si="9"/>
        <v>0.6965277777777777</v>
      </c>
      <c r="AE16" s="64"/>
      <c r="AF16" s="64"/>
      <c r="AG16" s="64"/>
      <c r="AH16" s="64"/>
      <c r="AI16" s="64"/>
    </row>
    <row r="17" spans="1:35" s="44" customFormat="1" ht="10.5">
      <c r="A17" s="57" t="s">
        <v>192</v>
      </c>
      <c r="B17" s="58" t="s">
        <v>31</v>
      </c>
      <c r="C17" s="60">
        <f t="shared" si="0"/>
        <v>30</v>
      </c>
      <c r="D17" s="46">
        <v>1.5</v>
      </c>
      <c r="E17" s="59">
        <f t="shared" si="10"/>
        <v>8.8</v>
      </c>
      <c r="F17" s="48">
        <v>0.0020833333333333333</v>
      </c>
      <c r="G17" s="48">
        <f t="shared" si="11"/>
        <v>0.013888888888888888</v>
      </c>
      <c r="H17" s="48">
        <f t="shared" si="12"/>
        <v>0.26388888888888884</v>
      </c>
      <c r="I17" s="48">
        <f t="shared" si="13"/>
        <v>0.34722222222222215</v>
      </c>
      <c r="J17" s="49">
        <f t="shared" si="2"/>
        <v>0.44097222222222215</v>
      </c>
      <c r="K17" s="49">
        <f t="shared" si="3"/>
        <v>0.5208333333333333</v>
      </c>
      <c r="L17" s="49">
        <f t="shared" si="4"/>
        <v>0.5624999999999999</v>
      </c>
      <c r="M17" s="49">
        <f t="shared" si="5"/>
        <v>0.6076388888888888</v>
      </c>
      <c r="N17" s="49">
        <f t="shared" si="6"/>
        <v>0.7013888888888888</v>
      </c>
      <c r="O17" s="99"/>
      <c r="P17" s="57" t="s">
        <v>255</v>
      </c>
      <c r="Q17" s="58" t="s">
        <v>32</v>
      </c>
      <c r="R17" s="60">
        <f t="shared" si="1"/>
        <v>30</v>
      </c>
      <c r="S17" s="46">
        <v>1</v>
      </c>
      <c r="T17" s="59">
        <f t="shared" si="14"/>
        <v>6.800000000000001</v>
      </c>
      <c r="U17" s="48">
        <v>0.001388888888888889</v>
      </c>
      <c r="V17" s="48">
        <f t="shared" si="15"/>
        <v>0.010416666666666668</v>
      </c>
      <c r="W17" s="48">
        <f t="shared" si="16"/>
        <v>0.26041666666666663</v>
      </c>
      <c r="X17" s="48">
        <f t="shared" si="17"/>
        <v>0.34374999999999994</v>
      </c>
      <c r="Y17" s="48">
        <f t="shared" si="18"/>
        <v>0.38541666666666663</v>
      </c>
      <c r="Z17" s="48">
        <f t="shared" si="19"/>
        <v>0.43749999999999994</v>
      </c>
      <c r="AA17" s="48">
        <f t="shared" si="7"/>
        <v>0.517361111111111</v>
      </c>
      <c r="AB17" s="48">
        <f t="shared" si="8"/>
        <v>0.6083333333333333</v>
      </c>
      <c r="AC17" s="48">
        <f t="shared" si="9"/>
        <v>0.6979166666666666</v>
      </c>
      <c r="AE17" s="64"/>
      <c r="AF17" s="64"/>
      <c r="AG17" s="64"/>
      <c r="AH17" s="64"/>
      <c r="AI17" s="64"/>
    </row>
    <row r="18" spans="1:35" s="44" customFormat="1" ht="10.5">
      <c r="A18" s="57" t="s">
        <v>194</v>
      </c>
      <c r="B18" s="58" t="s">
        <v>31</v>
      </c>
      <c r="C18" s="60">
        <f t="shared" si="0"/>
        <v>45</v>
      </c>
      <c r="D18" s="46">
        <v>1.5</v>
      </c>
      <c r="E18" s="59">
        <f t="shared" si="10"/>
        <v>10.3</v>
      </c>
      <c r="F18" s="48">
        <v>0.001388888888888889</v>
      </c>
      <c r="G18" s="48">
        <f t="shared" si="11"/>
        <v>0.015277777777777777</v>
      </c>
      <c r="H18" s="48">
        <f t="shared" si="12"/>
        <v>0.2652777777777777</v>
      </c>
      <c r="I18" s="48">
        <f t="shared" si="13"/>
        <v>0.34861111111111104</v>
      </c>
      <c r="J18" s="49">
        <f t="shared" si="2"/>
        <v>0.44236111111111104</v>
      </c>
      <c r="K18" s="49">
        <f t="shared" si="3"/>
        <v>0.5222222222222221</v>
      </c>
      <c r="L18" s="49">
        <f t="shared" si="4"/>
        <v>0.5638888888888888</v>
      </c>
      <c r="M18" s="49">
        <f t="shared" si="5"/>
        <v>0.6090277777777777</v>
      </c>
      <c r="N18" s="49">
        <f t="shared" si="6"/>
        <v>0.7027777777777777</v>
      </c>
      <c r="O18" s="99"/>
      <c r="P18" s="57" t="s">
        <v>254</v>
      </c>
      <c r="Q18" s="58" t="s">
        <v>32</v>
      </c>
      <c r="R18" s="60">
        <f t="shared" si="1"/>
        <v>38</v>
      </c>
      <c r="S18" s="46">
        <v>1.9</v>
      </c>
      <c r="T18" s="59">
        <f t="shared" si="14"/>
        <v>8.700000000000001</v>
      </c>
      <c r="U18" s="48">
        <v>0.0020833333333333333</v>
      </c>
      <c r="V18" s="48">
        <f t="shared" si="15"/>
        <v>0.0125</v>
      </c>
      <c r="W18" s="48">
        <f t="shared" si="16"/>
        <v>0.26249999999999996</v>
      </c>
      <c r="X18" s="48">
        <f t="shared" si="17"/>
        <v>0.34583333333333327</v>
      </c>
      <c r="Y18" s="48">
        <f t="shared" si="18"/>
        <v>0.38749999999999996</v>
      </c>
      <c r="Z18" s="48">
        <f t="shared" si="19"/>
        <v>0.43958333333333327</v>
      </c>
      <c r="AA18" s="48">
        <f t="shared" si="7"/>
        <v>0.5194444444444444</v>
      </c>
      <c r="AB18" s="48">
        <f t="shared" si="8"/>
        <v>0.6104166666666666</v>
      </c>
      <c r="AC18" s="48">
        <f t="shared" si="9"/>
        <v>0.7</v>
      </c>
      <c r="AE18" s="64"/>
      <c r="AF18" s="64"/>
      <c r="AG18" s="64"/>
      <c r="AH18" s="64"/>
      <c r="AI18" s="64"/>
    </row>
    <row r="19" spans="1:35" s="44" customFormat="1" ht="10.5">
      <c r="A19" s="57" t="s">
        <v>196</v>
      </c>
      <c r="B19" s="58" t="s">
        <v>31</v>
      </c>
      <c r="C19" s="60">
        <f t="shared" si="0"/>
        <v>40</v>
      </c>
      <c r="D19" s="46">
        <v>2</v>
      </c>
      <c r="E19" s="59">
        <f t="shared" si="10"/>
        <v>12.3</v>
      </c>
      <c r="F19" s="48">
        <v>0.0020833333333333333</v>
      </c>
      <c r="G19" s="48">
        <f t="shared" si="11"/>
        <v>0.017361111111111112</v>
      </c>
      <c r="H19" s="48">
        <f t="shared" si="12"/>
        <v>0.26736111111111105</v>
      </c>
      <c r="I19" s="48">
        <f t="shared" si="13"/>
        <v>0.35069444444444436</v>
      </c>
      <c r="J19" s="49">
        <f t="shared" si="2"/>
        <v>0.44444444444444436</v>
      </c>
      <c r="K19" s="49">
        <f t="shared" si="3"/>
        <v>0.5243055555555555</v>
      </c>
      <c r="L19" s="49">
        <f t="shared" si="4"/>
        <v>0.5659722222222221</v>
      </c>
      <c r="M19" s="49">
        <f t="shared" si="5"/>
        <v>0.611111111111111</v>
      </c>
      <c r="N19" s="49">
        <f t="shared" si="6"/>
        <v>0.704861111111111</v>
      </c>
      <c r="O19" s="99"/>
      <c r="P19" s="57" t="s">
        <v>219</v>
      </c>
      <c r="Q19" s="58" t="s">
        <v>32</v>
      </c>
      <c r="R19" s="60">
        <f t="shared" si="1"/>
        <v>33</v>
      </c>
      <c r="S19" s="46">
        <v>1.1</v>
      </c>
      <c r="T19" s="59">
        <f t="shared" si="14"/>
        <v>9.8</v>
      </c>
      <c r="U19" s="48">
        <v>0.001388888888888889</v>
      </c>
      <c r="V19" s="48">
        <f t="shared" si="15"/>
        <v>0.01388888888888889</v>
      </c>
      <c r="W19" s="48">
        <f t="shared" si="16"/>
        <v>0.26388888888888884</v>
      </c>
      <c r="X19" s="48">
        <f t="shared" si="17"/>
        <v>0.34722222222222215</v>
      </c>
      <c r="Y19" s="48">
        <f t="shared" si="18"/>
        <v>0.38888888888888884</v>
      </c>
      <c r="Z19" s="48">
        <f t="shared" si="19"/>
        <v>0.44097222222222215</v>
      </c>
      <c r="AA19" s="48">
        <f t="shared" si="7"/>
        <v>0.5208333333333333</v>
      </c>
      <c r="AB19" s="48">
        <f t="shared" si="8"/>
        <v>0.6118055555555555</v>
      </c>
      <c r="AC19" s="48">
        <f t="shared" si="9"/>
        <v>0.7013888888888888</v>
      </c>
      <c r="AE19" s="64"/>
      <c r="AF19" s="64"/>
      <c r="AG19" s="64"/>
      <c r="AH19" s="64"/>
      <c r="AI19" s="64"/>
    </row>
    <row r="20" spans="1:35" s="44" customFormat="1" ht="10.5">
      <c r="A20" s="57" t="s">
        <v>195</v>
      </c>
      <c r="B20" s="58" t="s">
        <v>31</v>
      </c>
      <c r="C20" s="60">
        <f t="shared" si="0"/>
        <v>17.999999999999996</v>
      </c>
      <c r="D20" s="46">
        <v>0.6</v>
      </c>
      <c r="E20" s="59">
        <f t="shared" si="10"/>
        <v>12.9</v>
      </c>
      <c r="F20" s="48">
        <v>0.001388888888888889</v>
      </c>
      <c r="G20" s="48">
        <f t="shared" si="11"/>
        <v>0.01875</v>
      </c>
      <c r="H20" s="48">
        <f t="shared" si="12"/>
        <v>0.26874999999999993</v>
      </c>
      <c r="I20" s="48">
        <f t="shared" si="13"/>
        <v>0.35208333333333325</v>
      </c>
      <c r="J20" s="49">
        <f t="shared" si="2"/>
        <v>0.44583333333333325</v>
      </c>
      <c r="K20" s="49">
        <f t="shared" si="3"/>
        <v>0.5256944444444444</v>
      </c>
      <c r="L20" s="49">
        <f t="shared" si="4"/>
        <v>0.567361111111111</v>
      </c>
      <c r="M20" s="49">
        <f t="shared" si="5"/>
        <v>0.6124999999999999</v>
      </c>
      <c r="N20" s="49">
        <f t="shared" si="6"/>
        <v>0.7062499999999999</v>
      </c>
      <c r="O20" s="99"/>
      <c r="P20" s="57" t="s">
        <v>252</v>
      </c>
      <c r="Q20" s="58" t="s">
        <v>32</v>
      </c>
      <c r="R20" s="60">
        <f t="shared" si="1"/>
        <v>48</v>
      </c>
      <c r="S20" s="46">
        <v>1.6</v>
      </c>
      <c r="T20" s="59">
        <f t="shared" si="14"/>
        <v>11.4</v>
      </c>
      <c r="U20" s="48">
        <v>0.001388888888888889</v>
      </c>
      <c r="V20" s="48">
        <f t="shared" si="15"/>
        <v>0.015277777777777779</v>
      </c>
      <c r="W20" s="48">
        <f t="shared" si="16"/>
        <v>0.2652777777777777</v>
      </c>
      <c r="X20" s="48">
        <f t="shared" si="17"/>
        <v>0.34861111111111104</v>
      </c>
      <c r="Y20" s="48">
        <f t="shared" si="18"/>
        <v>0.3902777777777777</v>
      </c>
      <c r="Z20" s="48">
        <f t="shared" si="19"/>
        <v>0.44236111111111104</v>
      </c>
      <c r="AA20" s="48">
        <f t="shared" si="7"/>
        <v>0.5222222222222221</v>
      </c>
      <c r="AB20" s="48">
        <f t="shared" si="8"/>
        <v>0.6131944444444444</v>
      </c>
      <c r="AC20" s="48">
        <f t="shared" si="9"/>
        <v>0.7027777777777777</v>
      </c>
      <c r="AE20" s="64"/>
      <c r="AF20" s="64"/>
      <c r="AG20" s="64"/>
      <c r="AH20" s="64"/>
      <c r="AI20" s="64"/>
    </row>
    <row r="21" spans="1:35" s="44" customFormat="1" ht="10.5">
      <c r="A21" s="57" t="s">
        <v>305</v>
      </c>
      <c r="B21" s="58" t="s">
        <v>31</v>
      </c>
      <c r="C21" s="60">
        <f>IF(D21&gt;0.1,D21/F21/24,"-")</f>
        <v>12</v>
      </c>
      <c r="D21" s="46">
        <v>0.2</v>
      </c>
      <c r="E21" s="59">
        <f t="shared" si="10"/>
        <v>13.1</v>
      </c>
      <c r="F21" s="48">
        <v>0.0006944444444444445</v>
      </c>
      <c r="G21" s="48">
        <f t="shared" si="11"/>
        <v>0.019444444444444445</v>
      </c>
      <c r="H21" s="48">
        <f t="shared" si="12"/>
        <v>0.2694444444444444</v>
      </c>
      <c r="I21" s="48">
        <f t="shared" si="13"/>
        <v>0.3527777777777777</v>
      </c>
      <c r="J21" s="49">
        <f t="shared" si="2"/>
        <v>0.4465277777777777</v>
      </c>
      <c r="K21" s="49">
        <f t="shared" si="3"/>
        <v>0.5263888888888888</v>
      </c>
      <c r="L21" s="49">
        <f t="shared" si="4"/>
        <v>0.5680555555555554</v>
      </c>
      <c r="M21" s="49">
        <f t="shared" si="5"/>
        <v>0.6131944444444444</v>
      </c>
      <c r="N21" s="49">
        <f t="shared" si="6"/>
        <v>0.7069444444444444</v>
      </c>
      <c r="O21" s="99"/>
      <c r="P21" s="57" t="s">
        <v>272</v>
      </c>
      <c r="Q21" s="58" t="s">
        <v>31</v>
      </c>
      <c r="R21" s="60">
        <f aca="true" t="shared" si="20" ref="R21:R41">IF(S21&gt;0.2,S21/U21/24,"-")</f>
        <v>33</v>
      </c>
      <c r="S21" s="46">
        <v>1.1</v>
      </c>
      <c r="T21" s="59">
        <f t="shared" si="14"/>
        <v>12.5</v>
      </c>
      <c r="U21" s="48">
        <v>0.001388888888888889</v>
      </c>
      <c r="V21" s="48">
        <f t="shared" si="15"/>
        <v>0.016666666666666666</v>
      </c>
      <c r="W21" s="48">
        <f t="shared" si="16"/>
        <v>0.2666666666666666</v>
      </c>
      <c r="X21" s="48">
        <f t="shared" si="17"/>
        <v>0.3499999999999999</v>
      </c>
      <c r="Y21" s="48">
        <f t="shared" si="18"/>
        <v>0.3916666666666666</v>
      </c>
      <c r="Z21" s="48">
        <f t="shared" si="19"/>
        <v>0.4437499999999999</v>
      </c>
      <c r="AA21" s="48">
        <f t="shared" si="7"/>
        <v>0.523611111111111</v>
      </c>
      <c r="AB21" s="48">
        <f t="shared" si="8"/>
        <v>0.6145833333333333</v>
      </c>
      <c r="AC21" s="48">
        <f t="shared" si="9"/>
        <v>0.7041666666666666</v>
      </c>
      <c r="AE21" s="64"/>
      <c r="AF21" s="64"/>
      <c r="AG21" s="64"/>
      <c r="AH21" s="64"/>
      <c r="AI21" s="64"/>
    </row>
    <row r="22" spans="1:35" s="44" customFormat="1" ht="10.5">
      <c r="A22" s="57" t="s">
        <v>193</v>
      </c>
      <c r="B22" s="58" t="s">
        <v>31</v>
      </c>
      <c r="C22" s="60">
        <f t="shared" si="0"/>
        <v>44</v>
      </c>
      <c r="D22" s="46">
        <v>2.2</v>
      </c>
      <c r="E22" s="59">
        <f t="shared" si="10"/>
        <v>15.3</v>
      </c>
      <c r="F22" s="48">
        <v>0.0020833333333333333</v>
      </c>
      <c r="G22" s="48">
        <f t="shared" si="11"/>
        <v>0.021527777777777778</v>
      </c>
      <c r="H22" s="48">
        <f t="shared" si="12"/>
        <v>0.2715277777777777</v>
      </c>
      <c r="I22" s="48">
        <f t="shared" si="13"/>
        <v>0.354861111111111</v>
      </c>
      <c r="J22" s="49">
        <f t="shared" si="2"/>
        <v>0.448611111111111</v>
      </c>
      <c r="K22" s="49">
        <f t="shared" si="3"/>
        <v>0.5284722222222221</v>
      </c>
      <c r="L22" s="49">
        <f t="shared" si="4"/>
        <v>0.5701388888888888</v>
      </c>
      <c r="M22" s="49">
        <f t="shared" si="5"/>
        <v>0.6152777777777777</v>
      </c>
      <c r="N22" s="49">
        <f t="shared" si="6"/>
        <v>0.7090277777777777</v>
      </c>
      <c r="O22" s="99"/>
      <c r="P22" s="57" t="s">
        <v>273</v>
      </c>
      <c r="Q22" s="58" t="s">
        <v>81</v>
      </c>
      <c r="R22" s="60">
        <f t="shared" si="20"/>
        <v>30</v>
      </c>
      <c r="S22" s="46">
        <v>1</v>
      </c>
      <c r="T22" s="59">
        <f t="shared" si="14"/>
        <v>13.5</v>
      </c>
      <c r="U22" s="48">
        <v>0.001388888888888889</v>
      </c>
      <c r="V22" s="48">
        <f t="shared" si="15"/>
        <v>0.018055555555555554</v>
      </c>
      <c r="W22" s="48">
        <f t="shared" si="16"/>
        <v>0.2680555555555555</v>
      </c>
      <c r="X22" s="48">
        <f t="shared" si="17"/>
        <v>0.3513888888888888</v>
      </c>
      <c r="Y22" s="48">
        <f t="shared" si="18"/>
        <v>0.3930555555555555</v>
      </c>
      <c r="Z22" s="48">
        <f t="shared" si="19"/>
        <v>0.4451388888888888</v>
      </c>
      <c r="AA22" s="48">
        <f t="shared" si="7"/>
        <v>0.5249999999999999</v>
      </c>
      <c r="AB22" s="48">
        <f t="shared" si="8"/>
        <v>0.6159722222222221</v>
      </c>
      <c r="AC22" s="48">
        <f t="shared" si="9"/>
        <v>0.7055555555555555</v>
      </c>
      <c r="AE22" s="64"/>
      <c r="AF22" s="64"/>
      <c r="AG22" s="64"/>
      <c r="AH22" s="64"/>
      <c r="AI22" s="64"/>
    </row>
    <row r="23" spans="1:35" s="44" customFormat="1" ht="10.5">
      <c r="A23" s="57" t="s">
        <v>203</v>
      </c>
      <c r="B23" s="58" t="s">
        <v>31</v>
      </c>
      <c r="C23" s="60">
        <f t="shared" si="0"/>
        <v>24.899999999999995</v>
      </c>
      <c r="D23" s="46">
        <v>0.83</v>
      </c>
      <c r="E23" s="59">
        <f t="shared" si="10"/>
        <v>16.13</v>
      </c>
      <c r="F23" s="48">
        <v>0.001388888888888889</v>
      </c>
      <c r="G23" s="48">
        <f t="shared" si="11"/>
        <v>0.022916666666666665</v>
      </c>
      <c r="H23" s="48">
        <f t="shared" si="12"/>
        <v>0.2729166666666666</v>
      </c>
      <c r="I23" s="48">
        <f t="shared" si="13"/>
        <v>0.3562499999999999</v>
      </c>
      <c r="J23" s="49">
        <f t="shared" si="2"/>
        <v>0.4499999999999999</v>
      </c>
      <c r="K23" s="49">
        <f t="shared" si="3"/>
        <v>0.529861111111111</v>
      </c>
      <c r="L23" s="49">
        <f t="shared" si="4"/>
        <v>0.5715277777777776</v>
      </c>
      <c r="M23" s="49">
        <f t="shared" si="5"/>
        <v>0.6166666666666666</v>
      </c>
      <c r="N23" s="49">
        <f t="shared" si="6"/>
        <v>0.7104166666666666</v>
      </c>
      <c r="O23" s="99"/>
      <c r="P23" s="57" t="s">
        <v>250</v>
      </c>
      <c r="Q23" s="58" t="s">
        <v>81</v>
      </c>
      <c r="R23" s="60">
        <f t="shared" si="20"/>
        <v>30</v>
      </c>
      <c r="S23" s="46">
        <v>1</v>
      </c>
      <c r="T23" s="59">
        <f aca="true" t="shared" si="21" ref="T22:T41">S23+T22</f>
        <v>14.5</v>
      </c>
      <c r="U23" s="48">
        <v>0.001388888888888889</v>
      </c>
      <c r="V23" s="48">
        <f t="shared" si="15"/>
        <v>0.01944444444444444</v>
      </c>
      <c r="W23" s="48">
        <f aca="true" t="shared" si="22" ref="W22:W41">W22+U23</f>
        <v>0.2694444444444444</v>
      </c>
      <c r="X23" s="48">
        <f t="shared" si="17"/>
        <v>0.3527777777777777</v>
      </c>
      <c r="Y23" s="48">
        <f aca="true" t="shared" si="23" ref="Y22:Y41">Y22+U23</f>
        <v>0.3944444444444444</v>
      </c>
      <c r="Z23" s="48">
        <f aca="true" t="shared" si="24" ref="Z22:Z41">Z22+U23</f>
        <v>0.4465277777777777</v>
      </c>
      <c r="AA23" s="48">
        <f t="shared" si="7"/>
        <v>0.5263888888888888</v>
      </c>
      <c r="AB23" s="48">
        <f aca="true" t="shared" si="25" ref="AB22:AB41">AB22+U23</f>
        <v>0.617361111111111</v>
      </c>
      <c r="AC23" s="48">
        <f t="shared" si="9"/>
        <v>0.7069444444444444</v>
      </c>
      <c r="AE23" s="64"/>
      <c r="AF23" s="64"/>
      <c r="AG23" s="64"/>
      <c r="AH23" s="64"/>
      <c r="AI23" s="64"/>
    </row>
    <row r="24" spans="1:35" s="44" customFormat="1" ht="10.5">
      <c r="A24" s="57" t="s">
        <v>204</v>
      </c>
      <c r="B24" s="58" t="s">
        <v>31</v>
      </c>
      <c r="C24" s="60">
        <f t="shared" si="0"/>
        <v>24</v>
      </c>
      <c r="D24" s="46">
        <v>0.8</v>
      </c>
      <c r="E24" s="59">
        <f t="shared" si="10"/>
        <v>16.93</v>
      </c>
      <c r="F24" s="48">
        <v>0.001388888888888889</v>
      </c>
      <c r="G24" s="48">
        <f t="shared" si="11"/>
        <v>0.024305555555555552</v>
      </c>
      <c r="H24" s="48">
        <f t="shared" si="12"/>
        <v>0.27430555555555547</v>
      </c>
      <c r="I24" s="48">
        <f t="shared" si="13"/>
        <v>0.3576388888888888</v>
      </c>
      <c r="J24" s="49">
        <f t="shared" si="2"/>
        <v>0.4513888888888888</v>
      </c>
      <c r="K24" s="49">
        <f t="shared" si="3"/>
        <v>0.5312499999999999</v>
      </c>
      <c r="L24" s="49">
        <f t="shared" si="4"/>
        <v>0.5729166666666665</v>
      </c>
      <c r="M24" s="49">
        <f t="shared" si="5"/>
        <v>0.6180555555555555</v>
      </c>
      <c r="N24" s="49">
        <f t="shared" si="6"/>
        <v>0.7118055555555555</v>
      </c>
      <c r="O24" s="99"/>
      <c r="P24" s="57" t="s">
        <v>303</v>
      </c>
      <c r="Q24" s="58" t="s">
        <v>32</v>
      </c>
      <c r="R24" s="60">
        <f t="shared" si="20"/>
        <v>44</v>
      </c>
      <c r="S24" s="46">
        <v>2.2</v>
      </c>
      <c r="T24" s="59">
        <f t="shared" si="21"/>
        <v>16.7</v>
      </c>
      <c r="U24" s="48">
        <v>0.0020833333333333333</v>
      </c>
      <c r="V24" s="48">
        <f aca="true" t="shared" si="26" ref="V22:V41">V23+U24</f>
        <v>0.021527777777777774</v>
      </c>
      <c r="W24" s="48">
        <f t="shared" si="22"/>
        <v>0.2715277777777777</v>
      </c>
      <c r="X24" s="48">
        <f aca="true" t="shared" si="27" ref="X22:X41">X23+U24</f>
        <v>0.354861111111111</v>
      </c>
      <c r="Y24" s="48">
        <f t="shared" si="23"/>
        <v>0.3965277777777777</v>
      </c>
      <c r="Z24" s="48">
        <f t="shared" si="24"/>
        <v>0.448611111111111</v>
      </c>
      <c r="AA24" s="48">
        <f aca="true" t="shared" si="28" ref="AA22:AA41">AA23+U24</f>
        <v>0.5284722222222221</v>
      </c>
      <c r="AB24" s="48">
        <f t="shared" si="25"/>
        <v>0.6194444444444444</v>
      </c>
      <c r="AC24" s="48">
        <f aca="true" t="shared" si="29" ref="AC22:AC41">AC23+U24</f>
        <v>0.7090277777777777</v>
      </c>
      <c r="AE24" s="64"/>
      <c r="AF24" s="64"/>
      <c r="AG24" s="64"/>
      <c r="AH24" s="64"/>
      <c r="AI24" s="64"/>
    </row>
    <row r="25" spans="1:35" s="44" customFormat="1" ht="10.5">
      <c r="A25" s="57" t="s">
        <v>205</v>
      </c>
      <c r="B25" s="58" t="s">
        <v>31</v>
      </c>
      <c r="C25" s="60">
        <f t="shared" si="0"/>
        <v>24</v>
      </c>
      <c r="D25" s="46">
        <v>0.4</v>
      </c>
      <c r="E25" s="59">
        <f t="shared" si="10"/>
        <v>17.33</v>
      </c>
      <c r="F25" s="48">
        <v>0.0006944444444444445</v>
      </c>
      <c r="G25" s="48">
        <f t="shared" si="11"/>
        <v>0.024999999999999998</v>
      </c>
      <c r="H25" s="48">
        <f t="shared" si="12"/>
        <v>0.2749999999999999</v>
      </c>
      <c r="I25" s="48">
        <f t="shared" si="13"/>
        <v>0.3583333333333332</v>
      </c>
      <c r="J25" s="49">
        <f t="shared" si="2"/>
        <v>0.4520833333333332</v>
      </c>
      <c r="K25" s="49">
        <f t="shared" si="3"/>
        <v>0.5319444444444443</v>
      </c>
      <c r="L25" s="49">
        <f t="shared" si="4"/>
        <v>0.573611111111111</v>
      </c>
      <c r="M25" s="49">
        <f t="shared" si="5"/>
        <v>0.6187499999999999</v>
      </c>
      <c r="N25" s="49">
        <f t="shared" si="6"/>
        <v>0.7124999999999999</v>
      </c>
      <c r="O25" s="99"/>
      <c r="P25" s="57" t="s">
        <v>217</v>
      </c>
      <c r="Q25" s="58" t="s">
        <v>32</v>
      </c>
      <c r="R25" s="60">
        <f t="shared" si="20"/>
        <v>35.99999999999999</v>
      </c>
      <c r="S25" s="46">
        <v>0.6</v>
      </c>
      <c r="T25" s="59">
        <f t="shared" si="21"/>
        <v>17.3</v>
      </c>
      <c r="U25" s="48">
        <v>0.0006944444444444445</v>
      </c>
      <c r="V25" s="48">
        <f t="shared" si="26"/>
        <v>0.02222222222222222</v>
      </c>
      <c r="W25" s="48">
        <f t="shared" si="22"/>
        <v>0.27222222222222214</v>
      </c>
      <c r="X25" s="48">
        <f t="shared" si="27"/>
        <v>0.35555555555555546</v>
      </c>
      <c r="Y25" s="48">
        <f t="shared" si="23"/>
        <v>0.39722222222222214</v>
      </c>
      <c r="Z25" s="48">
        <f t="shared" si="24"/>
        <v>0.44930555555555546</v>
      </c>
      <c r="AA25" s="48">
        <f t="shared" si="28"/>
        <v>0.5291666666666666</v>
      </c>
      <c r="AB25" s="48">
        <f t="shared" si="25"/>
        <v>0.6201388888888888</v>
      </c>
      <c r="AC25" s="48">
        <f t="shared" si="29"/>
        <v>0.7097222222222221</v>
      </c>
      <c r="AE25" s="64"/>
      <c r="AF25" s="64"/>
      <c r="AG25" s="64"/>
      <c r="AH25" s="64"/>
      <c r="AI25" s="64"/>
    </row>
    <row r="26" spans="1:35" s="44" customFormat="1" ht="10.5">
      <c r="A26" s="57" t="s">
        <v>248</v>
      </c>
      <c r="B26" s="58" t="s">
        <v>31</v>
      </c>
      <c r="C26" s="60">
        <f t="shared" si="0"/>
        <v>36</v>
      </c>
      <c r="D26" s="46">
        <v>1.8</v>
      </c>
      <c r="E26" s="59">
        <f t="shared" si="10"/>
        <v>19.13</v>
      </c>
      <c r="F26" s="48">
        <v>0.0020833333333333333</v>
      </c>
      <c r="G26" s="48">
        <f t="shared" si="11"/>
        <v>0.02708333333333333</v>
      </c>
      <c r="H26" s="48">
        <f t="shared" si="12"/>
        <v>0.27708333333333324</v>
      </c>
      <c r="I26" s="48">
        <f t="shared" si="13"/>
        <v>0.36041666666666655</v>
      </c>
      <c r="J26" s="49">
        <f t="shared" si="2"/>
        <v>0.45416666666666655</v>
      </c>
      <c r="K26" s="49">
        <f t="shared" si="3"/>
        <v>0.5340277777777777</v>
      </c>
      <c r="L26" s="49">
        <f t="shared" si="4"/>
        <v>0.5756944444444443</v>
      </c>
      <c r="M26" s="49">
        <f t="shared" si="5"/>
        <v>0.6208333333333332</v>
      </c>
      <c r="N26" s="49">
        <f t="shared" si="6"/>
        <v>0.7145833333333332</v>
      </c>
      <c r="O26" s="99"/>
      <c r="P26" s="57" t="s">
        <v>274</v>
      </c>
      <c r="Q26" s="58" t="s">
        <v>263</v>
      </c>
      <c r="R26" s="60">
        <f t="shared" si="20"/>
        <v>27</v>
      </c>
      <c r="S26" s="46">
        <v>0.9</v>
      </c>
      <c r="T26" s="59">
        <f t="shared" si="21"/>
        <v>18.2</v>
      </c>
      <c r="U26" s="48">
        <v>0.001388888888888889</v>
      </c>
      <c r="V26" s="48">
        <f t="shared" si="26"/>
        <v>0.023611111111111107</v>
      </c>
      <c r="W26" s="48">
        <f t="shared" si="22"/>
        <v>0.273611111111111</v>
      </c>
      <c r="X26" s="48">
        <f t="shared" si="27"/>
        <v>0.35694444444444434</v>
      </c>
      <c r="Y26" s="48">
        <f t="shared" si="23"/>
        <v>0.398611111111111</v>
      </c>
      <c r="Z26" s="48">
        <f t="shared" si="24"/>
        <v>0.45069444444444434</v>
      </c>
      <c r="AA26" s="48">
        <f t="shared" si="28"/>
        <v>0.5305555555555554</v>
      </c>
      <c r="AB26" s="48">
        <f t="shared" si="25"/>
        <v>0.6215277777777777</v>
      </c>
      <c r="AC26" s="48">
        <f t="shared" si="29"/>
        <v>0.711111111111111</v>
      </c>
      <c r="AE26" s="64"/>
      <c r="AF26" s="64"/>
      <c r="AG26" s="64"/>
      <c r="AH26" s="64"/>
      <c r="AI26" s="64"/>
    </row>
    <row r="27" spans="1:35" s="44" customFormat="1" ht="10.5">
      <c r="A27" s="57" t="s">
        <v>249</v>
      </c>
      <c r="B27" s="58" t="s">
        <v>263</v>
      </c>
      <c r="C27" s="60">
        <f t="shared" si="0"/>
        <v>36</v>
      </c>
      <c r="D27" s="46">
        <v>1.8</v>
      </c>
      <c r="E27" s="59">
        <f t="shared" si="10"/>
        <v>20.93</v>
      </c>
      <c r="F27" s="48">
        <v>0.0020833333333333333</v>
      </c>
      <c r="G27" s="48">
        <f t="shared" si="11"/>
        <v>0.029166666666666664</v>
      </c>
      <c r="H27" s="48">
        <f t="shared" si="12"/>
        <v>0.27916666666666656</v>
      </c>
      <c r="I27" s="48">
        <f t="shared" si="13"/>
        <v>0.3624999999999999</v>
      </c>
      <c r="J27" s="49">
        <f t="shared" si="2"/>
        <v>0.4562499999999999</v>
      </c>
      <c r="K27" s="49">
        <f t="shared" si="3"/>
        <v>0.536111111111111</v>
      </c>
      <c r="L27" s="49">
        <f t="shared" si="4"/>
        <v>0.5777777777777776</v>
      </c>
      <c r="M27" s="49">
        <f t="shared" si="5"/>
        <v>0.6229166666666666</v>
      </c>
      <c r="N27" s="49">
        <f t="shared" si="6"/>
        <v>0.7166666666666666</v>
      </c>
      <c r="O27" s="99"/>
      <c r="P27" s="57" t="s">
        <v>215</v>
      </c>
      <c r="Q27" s="58" t="s">
        <v>32</v>
      </c>
      <c r="R27" s="60">
        <f t="shared" si="20"/>
        <v>30</v>
      </c>
      <c r="S27" s="46">
        <v>1.5</v>
      </c>
      <c r="T27" s="59">
        <f t="shared" si="21"/>
        <v>19.7</v>
      </c>
      <c r="U27" s="48">
        <v>0.0020833333333333333</v>
      </c>
      <c r="V27" s="48">
        <f t="shared" si="26"/>
        <v>0.02569444444444444</v>
      </c>
      <c r="W27" s="48">
        <f t="shared" si="22"/>
        <v>0.27569444444444435</v>
      </c>
      <c r="X27" s="48">
        <f t="shared" si="27"/>
        <v>0.35902777777777767</v>
      </c>
      <c r="Y27" s="48">
        <f t="shared" si="23"/>
        <v>0.40069444444444435</v>
      </c>
      <c r="Z27" s="48">
        <f t="shared" si="24"/>
        <v>0.45277777777777767</v>
      </c>
      <c r="AA27" s="48">
        <f t="shared" si="28"/>
        <v>0.5326388888888888</v>
      </c>
      <c r="AB27" s="48">
        <f t="shared" si="25"/>
        <v>0.623611111111111</v>
      </c>
      <c r="AC27" s="48">
        <f t="shared" si="29"/>
        <v>0.7131944444444444</v>
      </c>
      <c r="AE27" s="64"/>
      <c r="AF27" s="64"/>
      <c r="AG27" s="64"/>
      <c r="AH27" s="64"/>
      <c r="AI27" s="64"/>
    </row>
    <row r="28" spans="1:35" s="44" customFormat="1" ht="10.5">
      <c r="A28" s="57" t="s">
        <v>239</v>
      </c>
      <c r="B28" s="58" t="s">
        <v>32</v>
      </c>
      <c r="C28" s="60">
        <f t="shared" si="0"/>
        <v>35.99999999999999</v>
      </c>
      <c r="D28" s="46">
        <v>0.6</v>
      </c>
      <c r="E28" s="59">
        <f t="shared" si="10"/>
        <v>21.53</v>
      </c>
      <c r="F28" s="48">
        <v>0.0006944444444444445</v>
      </c>
      <c r="G28" s="48">
        <f t="shared" si="11"/>
        <v>0.02986111111111111</v>
      </c>
      <c r="H28" s="48">
        <f t="shared" si="12"/>
        <v>0.279861111111111</v>
      </c>
      <c r="I28" s="48">
        <f t="shared" si="13"/>
        <v>0.3631944444444443</v>
      </c>
      <c r="J28" s="49">
        <f t="shared" si="2"/>
        <v>0.4569444444444443</v>
      </c>
      <c r="K28" s="49">
        <f t="shared" si="3"/>
        <v>0.5368055555555554</v>
      </c>
      <c r="L28" s="49">
        <f t="shared" si="4"/>
        <v>0.578472222222222</v>
      </c>
      <c r="M28" s="49">
        <f t="shared" si="5"/>
        <v>0.623611111111111</v>
      </c>
      <c r="N28" s="49">
        <f t="shared" si="6"/>
        <v>0.717361111111111</v>
      </c>
      <c r="O28" s="99"/>
      <c r="P28" s="57" t="s">
        <v>214</v>
      </c>
      <c r="Q28" s="58" t="s">
        <v>32</v>
      </c>
      <c r="R28" s="60">
        <f t="shared" si="20"/>
        <v>38</v>
      </c>
      <c r="S28" s="46">
        <v>1.9</v>
      </c>
      <c r="T28" s="59">
        <f t="shared" si="21"/>
        <v>21.599999999999998</v>
      </c>
      <c r="U28" s="48">
        <v>0.0020833333333333333</v>
      </c>
      <c r="V28" s="48">
        <f t="shared" si="26"/>
        <v>0.027777777777777773</v>
      </c>
      <c r="W28" s="48">
        <f t="shared" si="22"/>
        <v>0.2777777777777777</v>
      </c>
      <c r="X28" s="48">
        <f t="shared" si="27"/>
        <v>0.361111111111111</v>
      </c>
      <c r="Y28" s="48">
        <f t="shared" si="23"/>
        <v>0.4027777777777777</v>
      </c>
      <c r="Z28" s="48">
        <f t="shared" si="24"/>
        <v>0.454861111111111</v>
      </c>
      <c r="AA28" s="48">
        <f t="shared" si="28"/>
        <v>0.5347222222222221</v>
      </c>
      <c r="AB28" s="48">
        <f t="shared" si="25"/>
        <v>0.6256944444444443</v>
      </c>
      <c r="AC28" s="48">
        <f t="shared" si="29"/>
        <v>0.7152777777777777</v>
      </c>
      <c r="AE28" s="64"/>
      <c r="AF28" s="64"/>
      <c r="AG28" s="64"/>
      <c r="AH28" s="64"/>
      <c r="AI28" s="64"/>
    </row>
    <row r="29" spans="1:35" s="44" customFormat="1" ht="10.5">
      <c r="A29" s="57" t="s">
        <v>240</v>
      </c>
      <c r="B29" s="58" t="s">
        <v>32</v>
      </c>
      <c r="C29" s="60">
        <f t="shared" si="0"/>
        <v>42</v>
      </c>
      <c r="D29" s="46">
        <v>2.1</v>
      </c>
      <c r="E29" s="59">
        <f t="shared" si="10"/>
        <v>23.630000000000003</v>
      </c>
      <c r="F29" s="48">
        <v>0.0020833333333333333</v>
      </c>
      <c r="G29" s="48">
        <f t="shared" si="11"/>
        <v>0.03194444444444444</v>
      </c>
      <c r="H29" s="48">
        <f t="shared" si="12"/>
        <v>0.28194444444444433</v>
      </c>
      <c r="I29" s="48">
        <f t="shared" si="13"/>
        <v>0.36527777777777765</v>
      </c>
      <c r="J29" s="49">
        <f t="shared" si="2"/>
        <v>0.45902777777777765</v>
      </c>
      <c r="K29" s="49">
        <f t="shared" si="3"/>
        <v>0.5388888888888888</v>
      </c>
      <c r="L29" s="49">
        <f t="shared" si="4"/>
        <v>0.5805555555555554</v>
      </c>
      <c r="M29" s="49">
        <f t="shared" si="5"/>
        <v>0.6256944444444443</v>
      </c>
      <c r="N29" s="49">
        <f t="shared" si="6"/>
        <v>0.7194444444444443</v>
      </c>
      <c r="O29" s="99"/>
      <c r="P29" s="57" t="s">
        <v>245</v>
      </c>
      <c r="Q29" s="58" t="s">
        <v>32</v>
      </c>
      <c r="R29" s="60">
        <f t="shared" si="20"/>
        <v>50</v>
      </c>
      <c r="S29" s="46">
        <v>2.5</v>
      </c>
      <c r="T29" s="59">
        <f t="shared" si="21"/>
        <v>24.099999999999998</v>
      </c>
      <c r="U29" s="48">
        <v>0.0020833333333333333</v>
      </c>
      <c r="V29" s="48">
        <f t="shared" si="26"/>
        <v>0.029861111111111106</v>
      </c>
      <c r="W29" s="48">
        <f t="shared" si="22"/>
        <v>0.279861111111111</v>
      </c>
      <c r="X29" s="48">
        <f t="shared" si="27"/>
        <v>0.3631944444444443</v>
      </c>
      <c r="Y29" s="48">
        <f t="shared" si="23"/>
        <v>0.404861111111111</v>
      </c>
      <c r="Z29" s="48">
        <f t="shared" si="24"/>
        <v>0.4569444444444443</v>
      </c>
      <c r="AA29" s="48">
        <f t="shared" si="28"/>
        <v>0.5368055555555554</v>
      </c>
      <c r="AB29" s="48">
        <f t="shared" si="25"/>
        <v>0.6277777777777777</v>
      </c>
      <c r="AC29" s="48">
        <f t="shared" si="29"/>
        <v>0.717361111111111</v>
      </c>
      <c r="AE29" s="64"/>
      <c r="AF29" s="64"/>
      <c r="AG29" s="64"/>
      <c r="AH29" s="64"/>
      <c r="AI29" s="64"/>
    </row>
    <row r="30" spans="1:35" s="44" customFormat="1" ht="10.5">
      <c r="A30" s="57" t="s">
        <v>241</v>
      </c>
      <c r="B30" s="58" t="s">
        <v>32</v>
      </c>
      <c r="C30" s="60">
        <f t="shared" si="0"/>
        <v>30</v>
      </c>
      <c r="D30" s="46">
        <v>0.5</v>
      </c>
      <c r="E30" s="59">
        <f t="shared" si="10"/>
        <v>24.130000000000003</v>
      </c>
      <c r="F30" s="48">
        <v>0.0006944444444444445</v>
      </c>
      <c r="G30" s="48">
        <f t="shared" si="11"/>
        <v>0.032638888888888884</v>
      </c>
      <c r="H30" s="48">
        <f t="shared" si="12"/>
        <v>0.2826388888888888</v>
      </c>
      <c r="I30" s="48">
        <f t="shared" si="13"/>
        <v>0.3659722222222221</v>
      </c>
      <c r="J30" s="49">
        <f t="shared" si="2"/>
        <v>0.4597222222222221</v>
      </c>
      <c r="K30" s="49">
        <f t="shared" si="3"/>
        <v>0.5395833333333332</v>
      </c>
      <c r="L30" s="49">
        <f t="shared" si="4"/>
        <v>0.5812499999999998</v>
      </c>
      <c r="M30" s="49">
        <f t="shared" si="5"/>
        <v>0.6263888888888888</v>
      </c>
      <c r="N30" s="49">
        <f t="shared" si="6"/>
        <v>0.7201388888888888</v>
      </c>
      <c r="O30" s="99"/>
      <c r="P30" s="57" t="s">
        <v>244</v>
      </c>
      <c r="Q30" s="58" t="s">
        <v>32</v>
      </c>
      <c r="R30" s="60">
        <f t="shared" si="20"/>
        <v>39</v>
      </c>
      <c r="S30" s="46">
        <v>1.3</v>
      </c>
      <c r="T30" s="59">
        <f t="shared" si="21"/>
        <v>25.4</v>
      </c>
      <c r="U30" s="48">
        <v>0.001388888888888889</v>
      </c>
      <c r="V30" s="48">
        <f t="shared" si="26"/>
        <v>0.031249999999999993</v>
      </c>
      <c r="W30" s="48">
        <f t="shared" si="22"/>
        <v>0.2812499999999999</v>
      </c>
      <c r="X30" s="48">
        <f t="shared" si="27"/>
        <v>0.3645833333333332</v>
      </c>
      <c r="Y30" s="48">
        <f t="shared" si="23"/>
        <v>0.4062499999999999</v>
      </c>
      <c r="Z30" s="48">
        <f t="shared" si="24"/>
        <v>0.4583333333333332</v>
      </c>
      <c r="AA30" s="48">
        <f t="shared" si="28"/>
        <v>0.5381944444444443</v>
      </c>
      <c r="AB30" s="48">
        <f t="shared" si="25"/>
        <v>0.6291666666666665</v>
      </c>
      <c r="AC30" s="48">
        <f t="shared" si="29"/>
        <v>0.7187499999999999</v>
      </c>
      <c r="AE30" s="64"/>
      <c r="AF30" s="64"/>
      <c r="AG30" s="64"/>
      <c r="AH30" s="64"/>
      <c r="AI30" s="64"/>
    </row>
    <row r="31" spans="1:35" s="44" customFormat="1" ht="10.5">
      <c r="A31" s="57" t="s">
        <v>242</v>
      </c>
      <c r="B31" s="58" t="s">
        <v>32</v>
      </c>
      <c r="C31" s="60">
        <f t="shared" si="0"/>
        <v>39</v>
      </c>
      <c r="D31" s="46">
        <v>1.3</v>
      </c>
      <c r="E31" s="59">
        <f t="shared" si="10"/>
        <v>25.430000000000003</v>
      </c>
      <c r="F31" s="48">
        <v>0.001388888888888889</v>
      </c>
      <c r="G31" s="48">
        <f t="shared" si="11"/>
        <v>0.034027777777777775</v>
      </c>
      <c r="H31" s="48">
        <f t="shared" si="12"/>
        <v>0.28402777777777766</v>
      </c>
      <c r="I31" s="48">
        <f t="shared" si="13"/>
        <v>0.36736111111111097</v>
      </c>
      <c r="J31" s="49">
        <f t="shared" si="2"/>
        <v>0.46111111111111097</v>
      </c>
      <c r="K31" s="49">
        <f t="shared" si="3"/>
        <v>0.5409722222222221</v>
      </c>
      <c r="L31" s="49">
        <f t="shared" si="4"/>
        <v>0.5826388888888887</v>
      </c>
      <c r="M31" s="49">
        <f t="shared" si="5"/>
        <v>0.6277777777777777</v>
      </c>
      <c r="N31" s="49">
        <f t="shared" si="6"/>
        <v>0.7215277777777777</v>
      </c>
      <c r="O31" s="99"/>
      <c r="P31" s="57" t="s">
        <v>275</v>
      </c>
      <c r="Q31" s="58" t="s">
        <v>32</v>
      </c>
      <c r="R31" s="60">
        <f t="shared" si="20"/>
        <v>54</v>
      </c>
      <c r="S31" s="46">
        <v>2.7</v>
      </c>
      <c r="T31" s="59">
        <f t="shared" si="21"/>
        <v>28.099999999999998</v>
      </c>
      <c r="U31" s="48">
        <v>0.0020833333333333333</v>
      </c>
      <c r="V31" s="48">
        <f t="shared" si="26"/>
        <v>0.033333333333333326</v>
      </c>
      <c r="W31" s="48">
        <f t="shared" si="22"/>
        <v>0.2833333333333332</v>
      </c>
      <c r="X31" s="48">
        <f t="shared" si="27"/>
        <v>0.36666666666666653</v>
      </c>
      <c r="Y31" s="48">
        <f t="shared" si="23"/>
        <v>0.4083333333333332</v>
      </c>
      <c r="Z31" s="48">
        <f t="shared" si="24"/>
        <v>0.46041666666666653</v>
      </c>
      <c r="AA31" s="48">
        <f t="shared" si="28"/>
        <v>0.5402777777777776</v>
      </c>
      <c r="AB31" s="48">
        <f t="shared" si="25"/>
        <v>0.6312499999999999</v>
      </c>
      <c r="AC31" s="48">
        <f t="shared" si="29"/>
        <v>0.7208333333333332</v>
      </c>
      <c r="AE31" s="64"/>
      <c r="AF31" s="64"/>
      <c r="AG31" s="64"/>
      <c r="AH31" s="64"/>
      <c r="AI31" s="64"/>
    </row>
    <row r="32" spans="1:35" s="44" customFormat="1" ht="10.5">
      <c r="A32" s="57" t="s">
        <v>243</v>
      </c>
      <c r="B32" s="58" t="s">
        <v>32</v>
      </c>
      <c r="C32" s="60">
        <f t="shared" si="0"/>
        <v>30</v>
      </c>
      <c r="D32" s="46">
        <v>1</v>
      </c>
      <c r="E32" s="59">
        <f t="shared" si="10"/>
        <v>26.430000000000003</v>
      </c>
      <c r="F32" s="48">
        <v>0.001388888888888889</v>
      </c>
      <c r="G32" s="48">
        <f t="shared" si="11"/>
        <v>0.035416666666666666</v>
      </c>
      <c r="H32" s="48">
        <f t="shared" si="12"/>
        <v>0.28541666666666654</v>
      </c>
      <c r="I32" s="48">
        <f t="shared" si="13"/>
        <v>0.36874999999999986</v>
      </c>
      <c r="J32" s="49">
        <f t="shared" si="2"/>
        <v>0.46249999999999986</v>
      </c>
      <c r="K32" s="49">
        <f t="shared" si="3"/>
        <v>0.542361111111111</v>
      </c>
      <c r="L32" s="49">
        <f t="shared" si="4"/>
        <v>0.5840277777777776</v>
      </c>
      <c r="M32" s="49">
        <f t="shared" si="5"/>
        <v>0.6291666666666665</v>
      </c>
      <c r="N32" s="49">
        <f t="shared" si="6"/>
        <v>0.7229166666666665</v>
      </c>
      <c r="O32" s="99"/>
      <c r="P32" s="57" t="s">
        <v>276</v>
      </c>
      <c r="Q32" s="58" t="s">
        <v>32</v>
      </c>
      <c r="R32" s="60">
        <f t="shared" si="20"/>
        <v>24</v>
      </c>
      <c r="S32" s="46">
        <v>0.8</v>
      </c>
      <c r="T32" s="59">
        <f t="shared" si="21"/>
        <v>28.9</v>
      </c>
      <c r="U32" s="48">
        <v>0.001388888888888889</v>
      </c>
      <c r="V32" s="48">
        <f t="shared" si="26"/>
        <v>0.03472222222222222</v>
      </c>
      <c r="W32" s="48">
        <f t="shared" si="22"/>
        <v>0.2847222222222221</v>
      </c>
      <c r="X32" s="48">
        <f t="shared" si="27"/>
        <v>0.3680555555555554</v>
      </c>
      <c r="Y32" s="48">
        <f t="shared" si="23"/>
        <v>0.4097222222222221</v>
      </c>
      <c r="Z32" s="48">
        <f t="shared" si="24"/>
        <v>0.4618055555555554</v>
      </c>
      <c r="AA32" s="48">
        <f t="shared" si="28"/>
        <v>0.5416666666666665</v>
      </c>
      <c r="AB32" s="48">
        <f t="shared" si="25"/>
        <v>0.6326388888888888</v>
      </c>
      <c r="AC32" s="48">
        <f t="shared" si="29"/>
        <v>0.7222222222222221</v>
      </c>
      <c r="AE32" s="64"/>
      <c r="AF32" s="64"/>
      <c r="AG32" s="64"/>
      <c r="AH32" s="64"/>
      <c r="AI32" s="64"/>
    </row>
    <row r="33" spans="1:35" s="44" customFormat="1" ht="10.5">
      <c r="A33" s="57" t="s">
        <v>244</v>
      </c>
      <c r="B33" s="58" t="s">
        <v>32</v>
      </c>
      <c r="C33" s="60">
        <f t="shared" si="0"/>
        <v>52</v>
      </c>
      <c r="D33" s="46">
        <v>2.6</v>
      </c>
      <c r="E33" s="59">
        <f t="shared" si="10"/>
        <v>29.030000000000005</v>
      </c>
      <c r="F33" s="48">
        <v>0.0020833333333333333</v>
      </c>
      <c r="G33" s="48">
        <f t="shared" si="11"/>
        <v>0.0375</v>
      </c>
      <c r="H33" s="48">
        <f t="shared" si="12"/>
        <v>0.28749999999999987</v>
      </c>
      <c r="I33" s="48">
        <f t="shared" si="13"/>
        <v>0.3708333333333332</v>
      </c>
      <c r="J33" s="49">
        <f t="shared" si="2"/>
        <v>0.4645833333333332</v>
      </c>
      <c r="K33" s="49">
        <f t="shared" si="3"/>
        <v>0.5444444444444443</v>
      </c>
      <c r="L33" s="49">
        <f t="shared" si="4"/>
        <v>0.5861111111111109</v>
      </c>
      <c r="M33" s="49">
        <f t="shared" si="5"/>
        <v>0.6312499999999999</v>
      </c>
      <c r="N33" s="49">
        <f t="shared" si="6"/>
        <v>0.7249999999999999</v>
      </c>
      <c r="O33" s="99"/>
      <c r="P33" s="57" t="s">
        <v>277</v>
      </c>
      <c r="Q33" s="58" t="s">
        <v>32</v>
      </c>
      <c r="R33" s="60">
        <f t="shared" si="20"/>
        <v>39</v>
      </c>
      <c r="S33" s="46">
        <v>1.3</v>
      </c>
      <c r="T33" s="59">
        <f t="shared" si="21"/>
        <v>30.2</v>
      </c>
      <c r="U33" s="48">
        <v>0.001388888888888889</v>
      </c>
      <c r="V33" s="48">
        <f t="shared" si="26"/>
        <v>0.03611111111111111</v>
      </c>
      <c r="W33" s="48">
        <f t="shared" si="22"/>
        <v>0.286111111111111</v>
      </c>
      <c r="X33" s="48">
        <f t="shared" si="27"/>
        <v>0.3694444444444443</v>
      </c>
      <c r="Y33" s="48">
        <f t="shared" si="23"/>
        <v>0.411111111111111</v>
      </c>
      <c r="Z33" s="48">
        <f t="shared" si="24"/>
        <v>0.4631944444444443</v>
      </c>
      <c r="AA33" s="48">
        <f t="shared" si="28"/>
        <v>0.5430555555555554</v>
      </c>
      <c r="AB33" s="48">
        <f t="shared" si="25"/>
        <v>0.6340277777777776</v>
      </c>
      <c r="AC33" s="48">
        <f t="shared" si="29"/>
        <v>0.723611111111111</v>
      </c>
      <c r="AE33" s="64"/>
      <c r="AF33" s="64"/>
      <c r="AG33" s="64"/>
      <c r="AH33" s="64"/>
      <c r="AI33" s="64"/>
    </row>
    <row r="34" spans="1:35" s="44" customFormat="1" ht="10.5">
      <c r="A34" s="57" t="s">
        <v>245</v>
      </c>
      <c r="B34" s="58" t="s">
        <v>32</v>
      </c>
      <c r="C34" s="60">
        <f t="shared" si="0"/>
        <v>35.99999999999999</v>
      </c>
      <c r="D34" s="46">
        <v>1.2</v>
      </c>
      <c r="E34" s="59">
        <f t="shared" si="10"/>
        <v>30.230000000000004</v>
      </c>
      <c r="F34" s="48">
        <v>0.001388888888888889</v>
      </c>
      <c r="G34" s="48">
        <f t="shared" si="11"/>
        <v>0.03888888888888889</v>
      </c>
      <c r="H34" s="48">
        <f t="shared" si="12"/>
        <v>0.28888888888888875</v>
      </c>
      <c r="I34" s="48">
        <f t="shared" si="13"/>
        <v>0.37222222222222207</v>
      </c>
      <c r="J34" s="49">
        <f t="shared" si="2"/>
        <v>0.46597222222222207</v>
      </c>
      <c r="K34" s="49">
        <f t="shared" si="3"/>
        <v>0.5458333333333332</v>
      </c>
      <c r="L34" s="49">
        <f t="shared" si="4"/>
        <v>0.5874999999999998</v>
      </c>
      <c r="M34" s="49">
        <f t="shared" si="5"/>
        <v>0.6326388888888888</v>
      </c>
      <c r="N34" s="49">
        <f t="shared" si="6"/>
        <v>0.7263888888888888</v>
      </c>
      <c r="O34" s="99"/>
      <c r="P34" s="57" t="s">
        <v>278</v>
      </c>
      <c r="Q34" s="58" t="s">
        <v>32</v>
      </c>
      <c r="R34" s="60">
        <f t="shared" si="20"/>
        <v>30</v>
      </c>
      <c r="S34" s="46">
        <v>0.5</v>
      </c>
      <c r="T34" s="59">
        <f t="shared" si="21"/>
        <v>30.7</v>
      </c>
      <c r="U34" s="48">
        <v>0.0006944444444444445</v>
      </c>
      <c r="V34" s="48">
        <f t="shared" si="26"/>
        <v>0.03680555555555555</v>
      </c>
      <c r="W34" s="48">
        <f t="shared" si="22"/>
        <v>0.2868055555555554</v>
      </c>
      <c r="X34" s="48">
        <f t="shared" si="27"/>
        <v>0.37013888888888874</v>
      </c>
      <c r="Y34" s="48">
        <f t="shared" si="23"/>
        <v>0.4118055555555554</v>
      </c>
      <c r="Z34" s="48">
        <f t="shared" si="24"/>
        <v>0.46388888888888874</v>
      </c>
      <c r="AA34" s="48">
        <f t="shared" si="28"/>
        <v>0.5437499999999998</v>
      </c>
      <c r="AB34" s="48">
        <f t="shared" si="25"/>
        <v>0.6347222222222221</v>
      </c>
      <c r="AC34" s="48">
        <f t="shared" si="29"/>
        <v>0.7243055555555554</v>
      </c>
      <c r="AE34" s="64"/>
      <c r="AF34" s="64"/>
      <c r="AG34" s="64"/>
      <c r="AH34" s="64"/>
      <c r="AI34" s="64"/>
    </row>
    <row r="35" spans="1:35" s="44" customFormat="1" ht="10.5">
      <c r="A35" s="57" t="s">
        <v>214</v>
      </c>
      <c r="B35" s="58" t="s">
        <v>32</v>
      </c>
      <c r="C35" s="60">
        <f t="shared" si="0"/>
        <v>48</v>
      </c>
      <c r="D35" s="46">
        <v>2.4</v>
      </c>
      <c r="E35" s="59">
        <f t="shared" si="10"/>
        <v>32.63</v>
      </c>
      <c r="F35" s="48">
        <v>0.0020833333333333333</v>
      </c>
      <c r="G35" s="48">
        <f t="shared" si="11"/>
        <v>0.04097222222222222</v>
      </c>
      <c r="H35" s="48">
        <f t="shared" si="12"/>
        <v>0.2909722222222221</v>
      </c>
      <c r="I35" s="48">
        <f t="shared" si="13"/>
        <v>0.3743055555555554</v>
      </c>
      <c r="J35" s="49">
        <f t="shared" si="2"/>
        <v>0.4680555555555554</v>
      </c>
      <c r="K35" s="49">
        <f t="shared" si="3"/>
        <v>0.5479166666666665</v>
      </c>
      <c r="L35" s="49">
        <f t="shared" si="4"/>
        <v>0.5895833333333331</v>
      </c>
      <c r="M35" s="49">
        <f t="shared" si="5"/>
        <v>0.6347222222222221</v>
      </c>
      <c r="N35" s="49">
        <f t="shared" si="6"/>
        <v>0.7284722222222221</v>
      </c>
      <c r="O35" s="99"/>
      <c r="P35" s="57" t="s">
        <v>279</v>
      </c>
      <c r="Q35" s="58" t="s">
        <v>32</v>
      </c>
      <c r="R35" s="60">
        <f t="shared" si="20"/>
        <v>42</v>
      </c>
      <c r="S35" s="46">
        <v>2.1</v>
      </c>
      <c r="T35" s="59">
        <f t="shared" si="21"/>
        <v>32.8</v>
      </c>
      <c r="U35" s="48">
        <v>0.0020833333333333333</v>
      </c>
      <c r="V35" s="48">
        <f t="shared" si="26"/>
        <v>0.03888888888888888</v>
      </c>
      <c r="W35" s="48">
        <f t="shared" si="22"/>
        <v>0.28888888888888875</v>
      </c>
      <c r="X35" s="48">
        <f t="shared" si="27"/>
        <v>0.37222222222222207</v>
      </c>
      <c r="Y35" s="48">
        <f t="shared" si="23"/>
        <v>0.41388888888888875</v>
      </c>
      <c r="Z35" s="48">
        <f t="shared" si="24"/>
        <v>0.46597222222222207</v>
      </c>
      <c r="AA35" s="48">
        <f t="shared" si="28"/>
        <v>0.5458333333333332</v>
      </c>
      <c r="AB35" s="48">
        <f t="shared" si="25"/>
        <v>0.6368055555555554</v>
      </c>
      <c r="AC35" s="48">
        <f t="shared" si="29"/>
        <v>0.7263888888888888</v>
      </c>
      <c r="AE35" s="64"/>
      <c r="AF35" s="64"/>
      <c r="AG35" s="64"/>
      <c r="AH35" s="64"/>
      <c r="AI35" s="64"/>
    </row>
    <row r="36" spans="1:35" s="44" customFormat="1" ht="10.5">
      <c r="A36" s="57" t="s">
        <v>215</v>
      </c>
      <c r="B36" s="58" t="s">
        <v>32</v>
      </c>
      <c r="C36" s="60">
        <f t="shared" si="0"/>
        <v>40</v>
      </c>
      <c r="D36" s="46">
        <v>2</v>
      </c>
      <c r="E36" s="59">
        <f t="shared" si="10"/>
        <v>34.63</v>
      </c>
      <c r="F36" s="48">
        <v>0.0020833333333333333</v>
      </c>
      <c r="G36" s="48">
        <f t="shared" si="11"/>
        <v>0.043055555555555555</v>
      </c>
      <c r="H36" s="48">
        <f t="shared" si="12"/>
        <v>0.2930555555555554</v>
      </c>
      <c r="I36" s="48">
        <f t="shared" si="13"/>
        <v>0.3763888888888887</v>
      </c>
      <c r="J36" s="49">
        <f t="shared" si="2"/>
        <v>0.4701388888888887</v>
      </c>
      <c r="K36" s="49">
        <f t="shared" si="3"/>
        <v>0.5499999999999998</v>
      </c>
      <c r="L36" s="49">
        <f t="shared" si="4"/>
        <v>0.5916666666666665</v>
      </c>
      <c r="M36" s="49">
        <f t="shared" si="5"/>
        <v>0.6368055555555554</v>
      </c>
      <c r="N36" s="49">
        <f t="shared" si="6"/>
        <v>0.7305555555555554</v>
      </c>
      <c r="O36" s="99"/>
      <c r="P36" s="57" t="s">
        <v>249</v>
      </c>
      <c r="Q36" s="58" t="s">
        <v>263</v>
      </c>
      <c r="R36" s="60">
        <f t="shared" si="20"/>
        <v>28.2</v>
      </c>
      <c r="S36" s="46">
        <v>0.47</v>
      </c>
      <c r="T36" s="59">
        <f t="shared" si="21"/>
        <v>33.269999999999996</v>
      </c>
      <c r="U36" s="48">
        <v>0.0006944444444444445</v>
      </c>
      <c r="V36" s="48">
        <f t="shared" si="26"/>
        <v>0.039583333333333325</v>
      </c>
      <c r="W36" s="48">
        <f t="shared" si="22"/>
        <v>0.2895833333333332</v>
      </c>
      <c r="X36" s="48">
        <f t="shared" si="27"/>
        <v>0.3729166666666665</v>
      </c>
      <c r="Y36" s="48">
        <f t="shared" si="23"/>
        <v>0.4145833333333332</v>
      </c>
      <c r="Z36" s="48">
        <f t="shared" si="24"/>
        <v>0.4666666666666665</v>
      </c>
      <c r="AA36" s="48">
        <f t="shared" si="28"/>
        <v>0.5465277777777776</v>
      </c>
      <c r="AB36" s="48">
        <f t="shared" si="25"/>
        <v>0.6374999999999998</v>
      </c>
      <c r="AC36" s="48">
        <f t="shared" si="29"/>
        <v>0.7270833333333332</v>
      </c>
      <c r="AE36" s="64"/>
      <c r="AF36" s="64"/>
      <c r="AG36" s="64"/>
      <c r="AH36" s="64"/>
      <c r="AI36" s="64"/>
    </row>
    <row r="37" spans="1:35" s="44" customFormat="1" ht="10.5">
      <c r="A37" s="57" t="s">
        <v>246</v>
      </c>
      <c r="B37" s="58" t="s">
        <v>263</v>
      </c>
      <c r="C37" s="60">
        <f t="shared" si="0"/>
        <v>28</v>
      </c>
      <c r="D37" s="46">
        <v>1.4</v>
      </c>
      <c r="E37" s="59">
        <f t="shared" si="10"/>
        <v>36.03</v>
      </c>
      <c r="F37" s="48">
        <v>0.0020833333333333333</v>
      </c>
      <c r="G37" s="48">
        <f t="shared" si="11"/>
        <v>0.04513888888888889</v>
      </c>
      <c r="H37" s="48">
        <f t="shared" si="12"/>
        <v>0.29513888888888873</v>
      </c>
      <c r="I37" s="48">
        <f t="shared" si="13"/>
        <v>0.37847222222222204</v>
      </c>
      <c r="J37" s="49">
        <f t="shared" si="2"/>
        <v>0.47222222222222204</v>
      </c>
      <c r="K37" s="49">
        <f t="shared" si="3"/>
        <v>0.5520833333333331</v>
      </c>
      <c r="L37" s="49">
        <f t="shared" si="4"/>
        <v>0.5937499999999998</v>
      </c>
      <c r="M37" s="49">
        <f t="shared" si="5"/>
        <v>0.6388888888888887</v>
      </c>
      <c r="N37" s="49">
        <f t="shared" si="6"/>
        <v>0.7326388888888887</v>
      </c>
      <c r="O37" s="99"/>
      <c r="P37" s="57" t="s">
        <v>248</v>
      </c>
      <c r="Q37" s="58" t="s">
        <v>31</v>
      </c>
      <c r="R37" s="60">
        <f t="shared" si="20"/>
        <v>36</v>
      </c>
      <c r="S37" s="46">
        <v>1.8</v>
      </c>
      <c r="T37" s="59">
        <f t="shared" si="21"/>
        <v>35.06999999999999</v>
      </c>
      <c r="U37" s="48">
        <v>0.0020833333333333333</v>
      </c>
      <c r="V37" s="48">
        <f t="shared" si="26"/>
        <v>0.04166666666666666</v>
      </c>
      <c r="W37" s="48">
        <f t="shared" si="22"/>
        <v>0.2916666666666665</v>
      </c>
      <c r="X37" s="48">
        <f t="shared" si="27"/>
        <v>0.37499999999999983</v>
      </c>
      <c r="Y37" s="48">
        <f t="shared" si="23"/>
        <v>0.4166666666666665</v>
      </c>
      <c r="Z37" s="48">
        <f t="shared" si="24"/>
        <v>0.46874999999999983</v>
      </c>
      <c r="AA37" s="48">
        <f t="shared" si="28"/>
        <v>0.5486111111111109</v>
      </c>
      <c r="AB37" s="48">
        <f t="shared" si="25"/>
        <v>0.6395833333333332</v>
      </c>
      <c r="AC37" s="48">
        <f t="shared" si="29"/>
        <v>0.7291666666666665</v>
      </c>
      <c r="AE37" s="64"/>
      <c r="AF37" s="64"/>
      <c r="AG37" s="64"/>
      <c r="AH37" s="64"/>
      <c r="AI37" s="64"/>
    </row>
    <row r="38" spans="1:35" s="44" customFormat="1" ht="10.5">
      <c r="A38" s="57" t="s">
        <v>217</v>
      </c>
      <c r="B38" s="58" t="s">
        <v>32</v>
      </c>
      <c r="C38" s="60">
        <f t="shared" si="0"/>
        <v>30</v>
      </c>
      <c r="D38" s="46">
        <v>1</v>
      </c>
      <c r="E38" s="59">
        <f t="shared" si="10"/>
        <v>37.03</v>
      </c>
      <c r="F38" s="48">
        <v>0.001388888888888889</v>
      </c>
      <c r="G38" s="48">
        <f t="shared" si="11"/>
        <v>0.04652777777777778</v>
      </c>
      <c r="H38" s="48">
        <f t="shared" si="12"/>
        <v>0.2965277777777776</v>
      </c>
      <c r="I38" s="48">
        <f t="shared" si="13"/>
        <v>0.3798611111111109</v>
      </c>
      <c r="J38" s="49">
        <f t="shared" si="2"/>
        <v>0.4736111111111109</v>
      </c>
      <c r="K38" s="49">
        <f t="shared" si="3"/>
        <v>0.553472222222222</v>
      </c>
      <c r="L38" s="49">
        <f t="shared" si="4"/>
        <v>0.5951388888888887</v>
      </c>
      <c r="M38" s="49">
        <f t="shared" si="5"/>
        <v>0.6402777777777776</v>
      </c>
      <c r="N38" s="49">
        <f t="shared" si="6"/>
        <v>0.7340277777777776</v>
      </c>
      <c r="O38" s="99"/>
      <c r="P38" s="57" t="s">
        <v>205</v>
      </c>
      <c r="Q38" s="58" t="s">
        <v>31</v>
      </c>
      <c r="R38" s="60">
        <f t="shared" si="20"/>
        <v>38</v>
      </c>
      <c r="S38" s="46">
        <v>1.9</v>
      </c>
      <c r="T38" s="59">
        <f t="shared" si="21"/>
        <v>36.96999999999999</v>
      </c>
      <c r="U38" s="48">
        <v>0.0020833333333333333</v>
      </c>
      <c r="V38" s="48">
        <f t="shared" si="26"/>
        <v>0.04374999999999999</v>
      </c>
      <c r="W38" s="48">
        <f t="shared" si="22"/>
        <v>0.29374999999999984</v>
      </c>
      <c r="X38" s="48">
        <f t="shared" si="27"/>
        <v>0.37708333333333316</v>
      </c>
      <c r="Y38" s="48">
        <f t="shared" si="23"/>
        <v>0.41874999999999984</v>
      </c>
      <c r="Z38" s="48">
        <f t="shared" si="24"/>
        <v>0.47083333333333316</v>
      </c>
      <c r="AA38" s="48">
        <f t="shared" si="28"/>
        <v>0.5506944444444443</v>
      </c>
      <c r="AB38" s="48">
        <f t="shared" si="25"/>
        <v>0.6416666666666665</v>
      </c>
      <c r="AC38" s="48">
        <f t="shared" si="29"/>
        <v>0.7312499999999998</v>
      </c>
      <c r="AE38" s="64"/>
      <c r="AF38" s="64"/>
      <c r="AG38" s="64"/>
      <c r="AH38" s="64"/>
      <c r="AI38" s="64"/>
    </row>
    <row r="39" spans="1:35" s="44" customFormat="1" ht="10.5">
      <c r="A39" s="57" t="s">
        <v>301</v>
      </c>
      <c r="B39" s="58" t="s">
        <v>32</v>
      </c>
      <c r="C39" s="60">
        <f t="shared" si="0"/>
        <v>35.99999999999999</v>
      </c>
      <c r="D39" s="46">
        <v>0.6</v>
      </c>
      <c r="E39" s="59">
        <f t="shared" si="10"/>
        <v>37.63</v>
      </c>
      <c r="F39" s="48">
        <v>0.0006944444444444445</v>
      </c>
      <c r="G39" s="48">
        <f t="shared" si="11"/>
        <v>0.04722222222222222</v>
      </c>
      <c r="H39" s="48">
        <f t="shared" si="12"/>
        <v>0.29722222222222205</v>
      </c>
      <c r="I39" s="48">
        <f t="shared" si="13"/>
        <v>0.38055555555555537</v>
      </c>
      <c r="J39" s="49">
        <f t="shared" si="2"/>
        <v>0.47430555555555537</v>
      </c>
      <c r="K39" s="49">
        <f t="shared" si="3"/>
        <v>0.5541666666666665</v>
      </c>
      <c r="L39" s="49">
        <f t="shared" si="4"/>
        <v>0.5958333333333331</v>
      </c>
      <c r="M39" s="49">
        <f t="shared" si="5"/>
        <v>0.640972222222222</v>
      </c>
      <c r="N39" s="49">
        <f t="shared" si="6"/>
        <v>0.734722222222222</v>
      </c>
      <c r="O39" s="99"/>
      <c r="P39" s="57" t="s">
        <v>204</v>
      </c>
      <c r="Q39" s="58" t="s">
        <v>31</v>
      </c>
      <c r="R39" s="60">
        <f t="shared" si="20"/>
        <v>24</v>
      </c>
      <c r="S39" s="46">
        <v>0.4</v>
      </c>
      <c r="T39" s="59">
        <f t="shared" si="21"/>
        <v>37.36999999999999</v>
      </c>
      <c r="U39" s="48">
        <v>0.0006944444444444445</v>
      </c>
      <c r="V39" s="48">
        <f t="shared" si="26"/>
        <v>0.04444444444444443</v>
      </c>
      <c r="W39" s="48">
        <f t="shared" si="22"/>
        <v>0.2944444444444443</v>
      </c>
      <c r="X39" s="48">
        <f t="shared" si="27"/>
        <v>0.3777777777777776</v>
      </c>
      <c r="Y39" s="48">
        <f t="shared" si="23"/>
        <v>0.4194444444444443</v>
      </c>
      <c r="Z39" s="48">
        <f t="shared" si="24"/>
        <v>0.4715277777777776</v>
      </c>
      <c r="AA39" s="48">
        <f t="shared" si="28"/>
        <v>0.5513888888888887</v>
      </c>
      <c r="AB39" s="48">
        <f t="shared" si="25"/>
        <v>0.6423611111111109</v>
      </c>
      <c r="AC39" s="48">
        <f t="shared" si="29"/>
        <v>0.7319444444444443</v>
      </c>
      <c r="AE39" s="64"/>
      <c r="AF39" s="64"/>
      <c r="AG39" s="64"/>
      <c r="AH39" s="64"/>
      <c r="AI39" s="64"/>
    </row>
    <row r="40" spans="1:35" s="44" customFormat="1" ht="10.5">
      <c r="A40" s="57" t="s">
        <v>250</v>
      </c>
      <c r="B40" s="58" t="s">
        <v>81</v>
      </c>
      <c r="C40" s="60">
        <f t="shared" si="0"/>
        <v>42</v>
      </c>
      <c r="D40" s="46">
        <v>2.1</v>
      </c>
      <c r="E40" s="59">
        <f t="shared" si="10"/>
        <v>39.730000000000004</v>
      </c>
      <c r="F40" s="48">
        <v>0.0020833333333333333</v>
      </c>
      <c r="G40" s="48">
        <f t="shared" si="11"/>
        <v>0.049305555555555554</v>
      </c>
      <c r="H40" s="48">
        <f t="shared" si="12"/>
        <v>0.2993055555555554</v>
      </c>
      <c r="I40" s="48">
        <f t="shared" si="13"/>
        <v>0.3826388888888887</v>
      </c>
      <c r="J40" s="49">
        <f t="shared" si="2"/>
        <v>0.4763888888888887</v>
      </c>
      <c r="K40" s="49">
        <f t="shared" si="3"/>
        <v>0.5562499999999998</v>
      </c>
      <c r="L40" s="49">
        <f t="shared" si="4"/>
        <v>0.5979166666666664</v>
      </c>
      <c r="M40" s="49">
        <f t="shared" si="5"/>
        <v>0.6430555555555554</v>
      </c>
      <c r="N40" s="49">
        <f t="shared" si="6"/>
        <v>0.7368055555555554</v>
      </c>
      <c r="O40" s="99"/>
      <c r="P40" s="57" t="s">
        <v>203</v>
      </c>
      <c r="Q40" s="58" t="s">
        <v>31</v>
      </c>
      <c r="R40" s="60">
        <f t="shared" si="20"/>
        <v>24</v>
      </c>
      <c r="S40" s="46">
        <v>0.8</v>
      </c>
      <c r="T40" s="59">
        <f t="shared" si="21"/>
        <v>38.16999999999999</v>
      </c>
      <c r="U40" s="48">
        <v>0.001388888888888889</v>
      </c>
      <c r="V40" s="48">
        <f t="shared" si="26"/>
        <v>0.04583333333333332</v>
      </c>
      <c r="W40" s="48">
        <f t="shared" si="22"/>
        <v>0.29583333333333317</v>
      </c>
      <c r="X40" s="48">
        <f t="shared" si="27"/>
        <v>0.3791666666666665</v>
      </c>
      <c r="Y40" s="48">
        <f t="shared" si="23"/>
        <v>0.42083333333333317</v>
      </c>
      <c r="Z40" s="48">
        <f t="shared" si="24"/>
        <v>0.4729166666666665</v>
      </c>
      <c r="AA40" s="48">
        <f t="shared" si="28"/>
        <v>0.5527777777777776</v>
      </c>
      <c r="AB40" s="48">
        <f t="shared" si="25"/>
        <v>0.6437499999999998</v>
      </c>
      <c r="AC40" s="48">
        <f t="shared" si="29"/>
        <v>0.7333333333333332</v>
      </c>
      <c r="AE40" s="64"/>
      <c r="AF40" s="64"/>
      <c r="AG40" s="64"/>
      <c r="AH40" s="64"/>
      <c r="AI40" s="64"/>
    </row>
    <row r="41" spans="1:35" s="44" customFormat="1" ht="10.5">
      <c r="A41" s="57" t="s">
        <v>253</v>
      </c>
      <c r="B41" s="58" t="s">
        <v>81</v>
      </c>
      <c r="C41" s="60">
        <f t="shared" si="0"/>
        <v>30</v>
      </c>
      <c r="D41" s="46">
        <v>1</v>
      </c>
      <c r="E41" s="59">
        <f t="shared" si="10"/>
        <v>40.730000000000004</v>
      </c>
      <c r="F41" s="48">
        <v>0.001388888888888889</v>
      </c>
      <c r="G41" s="48">
        <f t="shared" si="11"/>
        <v>0.050694444444444445</v>
      </c>
      <c r="H41" s="48">
        <f t="shared" si="12"/>
        <v>0.30069444444444426</v>
      </c>
      <c r="I41" s="48">
        <f t="shared" si="13"/>
        <v>0.3840277777777776</v>
      </c>
      <c r="J41" s="49">
        <f t="shared" si="2"/>
        <v>0.4777777777777776</v>
      </c>
      <c r="K41" s="49">
        <f t="shared" si="3"/>
        <v>0.5576388888888887</v>
      </c>
      <c r="L41" s="49">
        <f t="shared" si="4"/>
        <v>0.5993055555555553</v>
      </c>
      <c r="M41" s="49">
        <f t="shared" si="5"/>
        <v>0.6444444444444443</v>
      </c>
      <c r="N41" s="49">
        <f t="shared" si="6"/>
        <v>0.7381944444444443</v>
      </c>
      <c r="O41" s="99"/>
      <c r="P41" s="57" t="s">
        <v>193</v>
      </c>
      <c r="Q41" s="58" t="s">
        <v>31</v>
      </c>
      <c r="R41" s="60">
        <f t="shared" si="20"/>
        <v>24</v>
      </c>
      <c r="S41" s="46">
        <v>0.8</v>
      </c>
      <c r="T41" s="59">
        <f t="shared" si="21"/>
        <v>38.969999999999985</v>
      </c>
      <c r="U41" s="48">
        <v>0.001388888888888889</v>
      </c>
      <c r="V41" s="48">
        <f t="shared" si="26"/>
        <v>0.047222222222222214</v>
      </c>
      <c r="W41" s="48">
        <f t="shared" si="22"/>
        <v>0.29722222222222205</v>
      </c>
      <c r="X41" s="48">
        <f t="shared" si="27"/>
        <v>0.38055555555555537</v>
      </c>
      <c r="Y41" s="48">
        <f t="shared" si="23"/>
        <v>0.42222222222222205</v>
      </c>
      <c r="Z41" s="48">
        <f t="shared" si="24"/>
        <v>0.47430555555555537</v>
      </c>
      <c r="AA41" s="48">
        <f t="shared" si="28"/>
        <v>0.5541666666666665</v>
      </c>
      <c r="AB41" s="48">
        <f t="shared" si="25"/>
        <v>0.6451388888888887</v>
      </c>
      <c r="AC41" s="48">
        <f t="shared" si="29"/>
        <v>0.734722222222222</v>
      </c>
      <c r="AE41" s="64"/>
      <c r="AF41" s="64"/>
      <c r="AG41" s="64"/>
      <c r="AH41" s="64"/>
      <c r="AI41" s="64"/>
    </row>
    <row r="42" spans="1:35" s="44" customFormat="1" ht="10.5">
      <c r="A42" s="57" t="s">
        <v>251</v>
      </c>
      <c r="B42" s="58" t="s">
        <v>31</v>
      </c>
      <c r="C42" s="60">
        <f t="shared" si="0"/>
        <v>30</v>
      </c>
      <c r="D42" s="46">
        <v>1</v>
      </c>
      <c r="E42" s="59">
        <f t="shared" si="10"/>
        <v>41.730000000000004</v>
      </c>
      <c r="F42" s="48">
        <v>0.001388888888888889</v>
      </c>
      <c r="G42" s="48">
        <f t="shared" si="11"/>
        <v>0.052083333333333336</v>
      </c>
      <c r="H42" s="48">
        <f t="shared" si="12"/>
        <v>0.30208333333333315</v>
      </c>
      <c r="I42" s="48">
        <f t="shared" si="13"/>
        <v>0.38541666666666646</v>
      </c>
      <c r="J42" s="49">
        <f t="shared" si="2"/>
        <v>0.47916666666666646</v>
      </c>
      <c r="K42" s="49">
        <f t="shared" si="3"/>
        <v>0.5590277777777776</v>
      </c>
      <c r="L42" s="49">
        <f t="shared" si="4"/>
        <v>0.6006944444444442</v>
      </c>
      <c r="M42" s="49">
        <f t="shared" si="5"/>
        <v>0.6458333333333331</v>
      </c>
      <c r="N42" s="49">
        <f t="shared" si="6"/>
        <v>0.7395833333333331</v>
      </c>
      <c r="O42" s="99"/>
      <c r="P42" s="57" t="s">
        <v>305</v>
      </c>
      <c r="Q42" s="58" t="s">
        <v>31</v>
      </c>
      <c r="R42" s="60">
        <f t="shared" si="1"/>
        <v>44</v>
      </c>
      <c r="S42" s="46">
        <v>2.2</v>
      </c>
      <c r="T42" s="59">
        <f t="shared" si="14"/>
        <v>41.16999999999999</v>
      </c>
      <c r="U42" s="48">
        <v>0.0020833333333333333</v>
      </c>
      <c r="V42" s="48">
        <f t="shared" si="15"/>
        <v>0.04930555555555555</v>
      </c>
      <c r="W42" s="48">
        <f t="shared" si="16"/>
        <v>0.2993055555555554</v>
      </c>
      <c r="X42" s="48">
        <f t="shared" si="17"/>
        <v>0.3826388888888887</v>
      </c>
      <c r="Y42" s="48">
        <f t="shared" si="18"/>
        <v>0.4243055555555554</v>
      </c>
      <c r="Z42" s="48">
        <f t="shared" si="19"/>
        <v>0.4763888888888887</v>
      </c>
      <c r="AA42" s="48">
        <f t="shared" si="7"/>
        <v>0.5562499999999998</v>
      </c>
      <c r="AB42" s="48">
        <f t="shared" si="8"/>
        <v>0.647222222222222</v>
      </c>
      <c r="AC42" s="48">
        <f t="shared" si="9"/>
        <v>0.7368055555555554</v>
      </c>
      <c r="AE42" s="64"/>
      <c r="AF42" s="64"/>
      <c r="AG42" s="64"/>
      <c r="AH42" s="64"/>
      <c r="AI42" s="64"/>
    </row>
    <row r="43" spans="1:35" s="44" customFormat="1" ht="10.5">
      <c r="A43" s="57" t="s">
        <v>252</v>
      </c>
      <c r="B43" s="58" t="s">
        <v>32</v>
      </c>
      <c r="C43" s="60">
        <f t="shared" si="0"/>
        <v>33</v>
      </c>
      <c r="D43" s="46">
        <v>1.1</v>
      </c>
      <c r="E43" s="59">
        <f t="shared" si="10"/>
        <v>42.830000000000005</v>
      </c>
      <c r="F43" s="48">
        <v>0.001388888888888889</v>
      </c>
      <c r="G43" s="48">
        <f t="shared" si="11"/>
        <v>0.05347222222222223</v>
      </c>
      <c r="H43" s="48">
        <f t="shared" si="12"/>
        <v>0.30347222222222203</v>
      </c>
      <c r="I43" s="48">
        <f t="shared" si="13"/>
        <v>0.38680555555555535</v>
      </c>
      <c r="J43" s="49">
        <f t="shared" si="2"/>
        <v>0.48055555555555535</v>
      </c>
      <c r="K43" s="49">
        <f t="shared" si="3"/>
        <v>0.5604166666666665</v>
      </c>
      <c r="L43" s="49">
        <f t="shared" si="4"/>
        <v>0.6020833333333331</v>
      </c>
      <c r="M43" s="49">
        <f t="shared" si="5"/>
        <v>0.647222222222222</v>
      </c>
      <c r="N43" s="49">
        <f t="shared" si="6"/>
        <v>0.740972222222222</v>
      </c>
      <c r="O43" s="99"/>
      <c r="P43" s="57" t="s">
        <v>195</v>
      </c>
      <c r="Q43" s="58" t="s">
        <v>31</v>
      </c>
      <c r="R43" s="60">
        <f>IF(S43&gt;0.1,S43/U43/24,"-")</f>
        <v>12</v>
      </c>
      <c r="S43" s="46">
        <v>0.2</v>
      </c>
      <c r="T43" s="59">
        <f t="shared" si="14"/>
        <v>41.36999999999999</v>
      </c>
      <c r="U43" s="48">
        <v>0.0006944444444444445</v>
      </c>
      <c r="V43" s="48">
        <f t="shared" si="15"/>
        <v>0.04999999999999999</v>
      </c>
      <c r="W43" s="48">
        <f t="shared" si="16"/>
        <v>0.2999999999999998</v>
      </c>
      <c r="X43" s="48">
        <f t="shared" si="17"/>
        <v>0.38333333333333314</v>
      </c>
      <c r="Y43" s="48">
        <f t="shared" si="18"/>
        <v>0.4249999999999998</v>
      </c>
      <c r="Z43" s="48">
        <f t="shared" si="19"/>
        <v>0.47708333333333314</v>
      </c>
      <c r="AA43" s="48">
        <f t="shared" si="7"/>
        <v>0.5569444444444442</v>
      </c>
      <c r="AB43" s="48">
        <f t="shared" si="8"/>
        <v>0.6479166666666665</v>
      </c>
      <c r="AC43" s="48">
        <f t="shared" si="9"/>
        <v>0.7374999999999998</v>
      </c>
      <c r="AE43" s="64"/>
      <c r="AF43" s="64"/>
      <c r="AG43" s="64"/>
      <c r="AH43" s="64"/>
      <c r="AI43" s="64"/>
    </row>
    <row r="44" spans="1:35" s="44" customFormat="1" ht="10.5">
      <c r="A44" s="57" t="s">
        <v>219</v>
      </c>
      <c r="B44" s="58" t="s">
        <v>32</v>
      </c>
      <c r="C44" s="60">
        <f t="shared" si="0"/>
        <v>48</v>
      </c>
      <c r="D44" s="46">
        <v>1.6</v>
      </c>
      <c r="E44" s="59">
        <f t="shared" si="10"/>
        <v>44.43000000000001</v>
      </c>
      <c r="F44" s="48">
        <v>0.001388888888888889</v>
      </c>
      <c r="G44" s="48">
        <f t="shared" si="11"/>
        <v>0.05486111111111112</v>
      </c>
      <c r="H44" s="48">
        <f t="shared" si="12"/>
        <v>0.3048611111111109</v>
      </c>
      <c r="I44" s="48">
        <f t="shared" si="13"/>
        <v>0.38819444444444423</v>
      </c>
      <c r="J44" s="49">
        <f t="shared" si="2"/>
        <v>0.48194444444444423</v>
      </c>
      <c r="K44" s="49">
        <f t="shared" si="3"/>
        <v>0.5618055555555553</v>
      </c>
      <c r="L44" s="49">
        <f t="shared" si="4"/>
        <v>0.603472222222222</v>
      </c>
      <c r="M44" s="49">
        <f t="shared" si="5"/>
        <v>0.6486111111111109</v>
      </c>
      <c r="N44" s="49">
        <f t="shared" si="6"/>
        <v>0.7423611111111109</v>
      </c>
      <c r="O44" s="99"/>
      <c r="P44" s="57" t="s">
        <v>196</v>
      </c>
      <c r="Q44" s="58" t="s">
        <v>31</v>
      </c>
      <c r="R44" s="60">
        <f t="shared" si="1"/>
        <v>35.99999999999999</v>
      </c>
      <c r="S44" s="46">
        <v>0.6</v>
      </c>
      <c r="T44" s="59">
        <f t="shared" si="14"/>
        <v>41.96999999999999</v>
      </c>
      <c r="U44" s="48">
        <v>0.0006944444444444445</v>
      </c>
      <c r="V44" s="48">
        <f t="shared" si="15"/>
        <v>0.05069444444444443</v>
      </c>
      <c r="W44" s="48">
        <f t="shared" si="16"/>
        <v>0.30069444444444426</v>
      </c>
      <c r="X44" s="48">
        <f t="shared" si="17"/>
        <v>0.3840277777777776</v>
      </c>
      <c r="Y44" s="48">
        <f t="shared" si="18"/>
        <v>0.42569444444444426</v>
      </c>
      <c r="Z44" s="48">
        <f t="shared" si="19"/>
        <v>0.4777777777777776</v>
      </c>
      <c r="AA44" s="48">
        <f t="shared" si="7"/>
        <v>0.5576388888888887</v>
      </c>
      <c r="AB44" s="48">
        <f t="shared" si="8"/>
        <v>0.6486111111111109</v>
      </c>
      <c r="AC44" s="48">
        <f t="shared" si="9"/>
        <v>0.7381944444444443</v>
      </c>
      <c r="AE44" s="64"/>
      <c r="AF44" s="64"/>
      <c r="AG44" s="64"/>
      <c r="AH44" s="64"/>
      <c r="AI44" s="64"/>
    </row>
    <row r="45" spans="1:35" s="44" customFormat="1" ht="10.5">
      <c r="A45" s="57" t="s">
        <v>254</v>
      </c>
      <c r="B45" s="58" t="s">
        <v>32</v>
      </c>
      <c r="C45" s="60">
        <f t="shared" si="0"/>
        <v>33</v>
      </c>
      <c r="D45" s="46">
        <v>1.1</v>
      </c>
      <c r="E45" s="59">
        <f t="shared" si="10"/>
        <v>45.53000000000001</v>
      </c>
      <c r="F45" s="48">
        <v>0.001388888888888889</v>
      </c>
      <c r="G45" s="48">
        <f t="shared" si="11"/>
        <v>0.05625000000000001</v>
      </c>
      <c r="H45" s="48">
        <f t="shared" si="12"/>
        <v>0.3062499999999998</v>
      </c>
      <c r="I45" s="48">
        <f t="shared" si="13"/>
        <v>0.3895833333333331</v>
      </c>
      <c r="J45" s="49">
        <f t="shared" si="2"/>
        <v>0.4833333333333331</v>
      </c>
      <c r="K45" s="49">
        <f t="shared" si="3"/>
        <v>0.5631944444444442</v>
      </c>
      <c r="L45" s="49">
        <f t="shared" si="4"/>
        <v>0.6048611111111108</v>
      </c>
      <c r="M45" s="49">
        <f t="shared" si="5"/>
        <v>0.6499999999999998</v>
      </c>
      <c r="N45" s="49">
        <f t="shared" si="6"/>
        <v>0.7437499999999998</v>
      </c>
      <c r="O45" s="99"/>
      <c r="P45" s="57" t="s">
        <v>194</v>
      </c>
      <c r="Q45" s="58" t="s">
        <v>31</v>
      </c>
      <c r="R45" s="60">
        <f t="shared" si="1"/>
        <v>40</v>
      </c>
      <c r="S45" s="46">
        <v>2</v>
      </c>
      <c r="T45" s="59">
        <f t="shared" si="14"/>
        <v>43.96999999999999</v>
      </c>
      <c r="U45" s="48">
        <v>0.0020833333333333333</v>
      </c>
      <c r="V45" s="48">
        <f t="shared" si="15"/>
        <v>0.052777777777777764</v>
      </c>
      <c r="W45" s="48">
        <f t="shared" si="16"/>
        <v>0.3027777777777776</v>
      </c>
      <c r="X45" s="48">
        <f t="shared" si="17"/>
        <v>0.3861111111111109</v>
      </c>
      <c r="Y45" s="48">
        <f t="shared" si="18"/>
        <v>0.4277777777777776</v>
      </c>
      <c r="Z45" s="48">
        <f t="shared" si="19"/>
        <v>0.4798611111111109</v>
      </c>
      <c r="AA45" s="48">
        <f t="shared" si="7"/>
        <v>0.559722222222222</v>
      </c>
      <c r="AB45" s="48">
        <f t="shared" si="8"/>
        <v>0.6506944444444442</v>
      </c>
      <c r="AC45" s="48">
        <f t="shared" si="9"/>
        <v>0.7402777777777776</v>
      </c>
      <c r="AE45" s="64"/>
      <c r="AF45" s="64"/>
      <c r="AG45" s="64"/>
      <c r="AH45" s="64"/>
      <c r="AI45" s="64"/>
    </row>
    <row r="46" spans="1:35" s="44" customFormat="1" ht="10.5">
      <c r="A46" s="57" t="s">
        <v>255</v>
      </c>
      <c r="B46" s="58" t="s">
        <v>32</v>
      </c>
      <c r="C46" s="60">
        <f t="shared" si="0"/>
        <v>38</v>
      </c>
      <c r="D46" s="46">
        <v>1.9</v>
      </c>
      <c r="E46" s="59">
        <f t="shared" si="10"/>
        <v>47.43000000000001</v>
      </c>
      <c r="F46" s="48">
        <v>0.0020833333333333333</v>
      </c>
      <c r="G46" s="48">
        <f t="shared" si="11"/>
        <v>0.05833333333333334</v>
      </c>
      <c r="H46" s="48">
        <f t="shared" si="12"/>
        <v>0.3083333333333331</v>
      </c>
      <c r="I46" s="48">
        <f t="shared" si="13"/>
        <v>0.39166666666666644</v>
      </c>
      <c r="J46" s="49">
        <f t="shared" si="2"/>
        <v>0.48541666666666644</v>
      </c>
      <c r="K46" s="49">
        <f t="shared" si="3"/>
        <v>0.5652777777777775</v>
      </c>
      <c r="L46" s="49">
        <f t="shared" si="4"/>
        <v>0.6069444444444442</v>
      </c>
      <c r="M46" s="49">
        <f t="shared" si="5"/>
        <v>0.6520833333333331</v>
      </c>
      <c r="N46" s="49">
        <f t="shared" si="6"/>
        <v>0.7458333333333331</v>
      </c>
      <c r="O46" s="99"/>
      <c r="P46" s="57" t="s">
        <v>192</v>
      </c>
      <c r="Q46" s="58" t="s">
        <v>31</v>
      </c>
      <c r="R46" s="60">
        <f t="shared" si="1"/>
        <v>45</v>
      </c>
      <c r="S46" s="46">
        <v>1.5</v>
      </c>
      <c r="T46" s="59">
        <f t="shared" si="14"/>
        <v>45.46999999999999</v>
      </c>
      <c r="U46" s="48">
        <v>0.001388888888888889</v>
      </c>
      <c r="V46" s="48">
        <f t="shared" si="15"/>
        <v>0.054166666666666655</v>
      </c>
      <c r="W46" s="48">
        <f t="shared" si="16"/>
        <v>0.3041666666666665</v>
      </c>
      <c r="X46" s="48">
        <f t="shared" si="17"/>
        <v>0.3874999999999998</v>
      </c>
      <c r="Y46" s="48">
        <f t="shared" si="18"/>
        <v>0.4291666666666665</v>
      </c>
      <c r="Z46" s="48">
        <f t="shared" si="19"/>
        <v>0.4812499999999998</v>
      </c>
      <c r="AA46" s="48">
        <f t="shared" si="7"/>
        <v>0.5611111111111109</v>
      </c>
      <c r="AB46" s="48">
        <f t="shared" si="8"/>
        <v>0.6520833333333331</v>
      </c>
      <c r="AC46" s="48">
        <f t="shared" si="9"/>
        <v>0.7416666666666665</v>
      </c>
      <c r="AE46" s="64"/>
      <c r="AF46" s="64"/>
      <c r="AG46" s="64"/>
      <c r="AH46" s="64"/>
      <c r="AI46" s="64"/>
    </row>
    <row r="47" spans="1:35" s="44" customFormat="1" ht="10.5">
      <c r="A47" s="57" t="s">
        <v>256</v>
      </c>
      <c r="B47" s="58" t="s">
        <v>32</v>
      </c>
      <c r="C47" s="60">
        <f t="shared" si="0"/>
        <v>24</v>
      </c>
      <c r="D47" s="46">
        <v>0.8</v>
      </c>
      <c r="E47" s="59">
        <f t="shared" si="10"/>
        <v>48.230000000000004</v>
      </c>
      <c r="F47" s="48">
        <v>0.001388888888888889</v>
      </c>
      <c r="G47" s="48">
        <f t="shared" si="11"/>
        <v>0.05972222222222223</v>
      </c>
      <c r="H47" s="48">
        <f t="shared" si="12"/>
        <v>0.309722222222222</v>
      </c>
      <c r="I47" s="48">
        <f t="shared" si="13"/>
        <v>0.3930555555555553</v>
      </c>
      <c r="J47" s="49">
        <f t="shared" si="2"/>
        <v>0.4868055555555553</v>
      </c>
      <c r="K47" s="49">
        <f t="shared" si="3"/>
        <v>0.5666666666666664</v>
      </c>
      <c r="L47" s="49">
        <f t="shared" si="4"/>
        <v>0.6083333333333331</v>
      </c>
      <c r="M47" s="49">
        <f t="shared" si="5"/>
        <v>0.653472222222222</v>
      </c>
      <c r="N47" s="49">
        <f t="shared" si="6"/>
        <v>0.747222222222222</v>
      </c>
      <c r="O47" s="99"/>
      <c r="P47" s="57" t="s">
        <v>191</v>
      </c>
      <c r="Q47" s="58" t="s">
        <v>31</v>
      </c>
      <c r="R47" s="60">
        <f t="shared" si="1"/>
        <v>41.99999999999999</v>
      </c>
      <c r="S47" s="46">
        <v>1.4</v>
      </c>
      <c r="T47" s="59">
        <f t="shared" si="14"/>
        <v>46.86999999999999</v>
      </c>
      <c r="U47" s="48">
        <v>0.001388888888888889</v>
      </c>
      <c r="V47" s="48">
        <f t="shared" si="15"/>
        <v>0.055555555555555546</v>
      </c>
      <c r="W47" s="48">
        <f t="shared" si="16"/>
        <v>0.30555555555555536</v>
      </c>
      <c r="X47" s="48">
        <f t="shared" si="17"/>
        <v>0.3888888888888887</v>
      </c>
      <c r="Y47" s="48">
        <f t="shared" si="18"/>
        <v>0.43055555555555536</v>
      </c>
      <c r="Z47" s="48">
        <f t="shared" si="19"/>
        <v>0.4826388888888887</v>
      </c>
      <c r="AA47" s="48">
        <f t="shared" si="7"/>
        <v>0.5624999999999998</v>
      </c>
      <c r="AB47" s="48">
        <f t="shared" si="8"/>
        <v>0.653472222222222</v>
      </c>
      <c r="AC47" s="48">
        <f t="shared" si="9"/>
        <v>0.7430555555555554</v>
      </c>
      <c r="AE47" s="64"/>
      <c r="AF47" s="64"/>
      <c r="AG47" s="64"/>
      <c r="AH47" s="64"/>
      <c r="AI47" s="64"/>
    </row>
    <row r="48" spans="1:35" s="44" customFormat="1" ht="10.5">
      <c r="A48" s="57" t="s">
        <v>257</v>
      </c>
      <c r="B48" s="58" t="s">
        <v>32</v>
      </c>
      <c r="C48" s="60">
        <f t="shared" si="0"/>
        <v>30</v>
      </c>
      <c r="D48" s="46">
        <v>1</v>
      </c>
      <c r="E48" s="59">
        <f t="shared" si="10"/>
        <v>49.230000000000004</v>
      </c>
      <c r="F48" s="48">
        <v>0.001388888888888889</v>
      </c>
      <c r="G48" s="48">
        <f t="shared" si="11"/>
        <v>0.06111111111111112</v>
      </c>
      <c r="H48" s="48">
        <f t="shared" si="12"/>
        <v>0.3111111111111109</v>
      </c>
      <c r="I48" s="48">
        <f t="shared" si="13"/>
        <v>0.3944444444444442</v>
      </c>
      <c r="J48" s="49">
        <f t="shared" si="2"/>
        <v>0.4881944444444442</v>
      </c>
      <c r="K48" s="49">
        <f t="shared" si="3"/>
        <v>0.5680555555555553</v>
      </c>
      <c r="L48" s="49">
        <f t="shared" si="4"/>
        <v>0.6097222222222219</v>
      </c>
      <c r="M48" s="49">
        <f t="shared" si="5"/>
        <v>0.6548611111111109</v>
      </c>
      <c r="N48" s="49">
        <f t="shared" si="6"/>
        <v>0.7486111111111109</v>
      </c>
      <c r="O48" s="99"/>
      <c r="P48" s="57" t="s">
        <v>190</v>
      </c>
      <c r="Q48" s="58" t="s">
        <v>31</v>
      </c>
      <c r="R48" s="60">
        <f t="shared" si="1"/>
        <v>30</v>
      </c>
      <c r="S48" s="46">
        <v>1</v>
      </c>
      <c r="T48" s="59">
        <f t="shared" si="14"/>
        <v>47.86999999999999</v>
      </c>
      <c r="U48" s="48">
        <v>0.001388888888888889</v>
      </c>
      <c r="V48" s="48">
        <f t="shared" si="15"/>
        <v>0.056944444444444436</v>
      </c>
      <c r="W48" s="48">
        <f t="shared" si="16"/>
        <v>0.30694444444444424</v>
      </c>
      <c r="X48" s="48">
        <f t="shared" si="17"/>
        <v>0.39027777777777756</v>
      </c>
      <c r="Y48" s="48">
        <f t="shared" si="18"/>
        <v>0.43194444444444424</v>
      </c>
      <c r="Z48" s="48">
        <f t="shared" si="19"/>
        <v>0.48402777777777756</v>
      </c>
      <c r="AA48" s="48">
        <f t="shared" si="7"/>
        <v>0.5638888888888887</v>
      </c>
      <c r="AB48" s="48">
        <f t="shared" si="8"/>
        <v>0.6548611111111109</v>
      </c>
      <c r="AC48" s="48">
        <f t="shared" si="9"/>
        <v>0.7444444444444442</v>
      </c>
      <c r="AE48" s="64"/>
      <c r="AF48" s="64"/>
      <c r="AG48" s="64"/>
      <c r="AH48" s="64"/>
      <c r="AI48" s="64"/>
    </row>
    <row r="49" spans="1:35" s="44" customFormat="1" ht="10.5">
      <c r="A49" s="57" t="s">
        <v>258</v>
      </c>
      <c r="B49" s="58" t="s">
        <v>32</v>
      </c>
      <c r="C49" s="60">
        <f t="shared" si="0"/>
        <v>24</v>
      </c>
      <c r="D49" s="46">
        <v>0.8</v>
      </c>
      <c r="E49" s="59">
        <f t="shared" si="10"/>
        <v>50.03</v>
      </c>
      <c r="F49" s="48">
        <v>0.001388888888888889</v>
      </c>
      <c r="G49" s="48">
        <f t="shared" si="11"/>
        <v>0.06250000000000001</v>
      </c>
      <c r="H49" s="48">
        <f t="shared" si="12"/>
        <v>0.3124999999999998</v>
      </c>
      <c r="I49" s="48">
        <f t="shared" si="13"/>
        <v>0.3958333333333331</v>
      </c>
      <c r="J49" s="49">
        <f t="shared" si="2"/>
        <v>0.4895833333333331</v>
      </c>
      <c r="K49" s="49">
        <f t="shared" si="3"/>
        <v>0.5694444444444442</v>
      </c>
      <c r="L49" s="49">
        <f t="shared" si="4"/>
        <v>0.6111111111111108</v>
      </c>
      <c r="M49" s="49">
        <f t="shared" si="5"/>
        <v>0.6562499999999998</v>
      </c>
      <c r="N49" s="49">
        <f t="shared" si="6"/>
        <v>0.7499999999999998</v>
      </c>
      <c r="O49" s="99"/>
      <c r="P49" s="57" t="s">
        <v>197</v>
      </c>
      <c r="Q49" s="58" t="s">
        <v>31</v>
      </c>
      <c r="R49" s="60">
        <f t="shared" si="1"/>
        <v>30</v>
      </c>
      <c r="S49" s="46">
        <v>1</v>
      </c>
      <c r="T49" s="59">
        <f t="shared" si="14"/>
        <v>48.86999999999999</v>
      </c>
      <c r="U49" s="48">
        <v>0.001388888888888889</v>
      </c>
      <c r="V49" s="48">
        <f t="shared" si="15"/>
        <v>0.05833333333333333</v>
      </c>
      <c r="W49" s="48">
        <f t="shared" si="16"/>
        <v>0.3083333333333331</v>
      </c>
      <c r="X49" s="48">
        <f t="shared" si="17"/>
        <v>0.39166666666666644</v>
      </c>
      <c r="Y49" s="48">
        <f t="shared" si="18"/>
        <v>0.4333333333333331</v>
      </c>
      <c r="Z49" s="48">
        <f t="shared" si="19"/>
        <v>0.48541666666666644</v>
      </c>
      <c r="AA49" s="48">
        <f t="shared" si="7"/>
        <v>0.5652777777777775</v>
      </c>
      <c r="AB49" s="48">
        <f t="shared" si="8"/>
        <v>0.6562499999999998</v>
      </c>
      <c r="AC49" s="48">
        <f t="shared" si="9"/>
        <v>0.7458333333333331</v>
      </c>
      <c r="AE49" s="64"/>
      <c r="AF49" s="64"/>
      <c r="AG49" s="64"/>
      <c r="AH49" s="64"/>
      <c r="AI49" s="64"/>
    </row>
    <row r="50" spans="1:35" s="44" customFormat="1" ht="10.5">
      <c r="A50" s="57" t="s">
        <v>259</v>
      </c>
      <c r="B50" s="58" t="s">
        <v>32</v>
      </c>
      <c r="C50" s="60">
        <f t="shared" si="0"/>
        <v>33</v>
      </c>
      <c r="D50" s="46">
        <v>1.1</v>
      </c>
      <c r="E50" s="59">
        <f t="shared" si="10"/>
        <v>51.13</v>
      </c>
      <c r="F50" s="48">
        <v>0.001388888888888889</v>
      </c>
      <c r="G50" s="48">
        <f t="shared" si="11"/>
        <v>0.0638888888888889</v>
      </c>
      <c r="H50" s="48">
        <f t="shared" si="12"/>
        <v>0.31388888888888866</v>
      </c>
      <c r="I50" s="48">
        <f t="shared" si="13"/>
        <v>0.397222222222222</v>
      </c>
      <c r="J50" s="49">
        <f t="shared" si="2"/>
        <v>0.490972222222222</v>
      </c>
      <c r="K50" s="49">
        <f t="shared" si="3"/>
        <v>0.5708333333333331</v>
      </c>
      <c r="L50" s="49">
        <f t="shared" si="4"/>
        <v>0.6124999999999997</v>
      </c>
      <c r="M50" s="49">
        <f t="shared" si="5"/>
        <v>0.6576388888888887</v>
      </c>
      <c r="N50" s="49">
        <f t="shared" si="6"/>
        <v>0.7513888888888887</v>
      </c>
      <c r="O50" s="99"/>
      <c r="P50" s="57" t="s">
        <v>198</v>
      </c>
      <c r="Q50" s="58" t="s">
        <v>31</v>
      </c>
      <c r="R50" s="60">
        <f t="shared" si="1"/>
        <v>32</v>
      </c>
      <c r="S50" s="46">
        <v>1.6</v>
      </c>
      <c r="T50" s="59">
        <f t="shared" si="14"/>
        <v>50.46999999999999</v>
      </c>
      <c r="U50" s="48">
        <v>0.0020833333333333333</v>
      </c>
      <c r="V50" s="48">
        <f t="shared" si="15"/>
        <v>0.06041666666666666</v>
      </c>
      <c r="W50" s="48">
        <f t="shared" si="16"/>
        <v>0.31041666666666645</v>
      </c>
      <c r="X50" s="48">
        <f t="shared" si="17"/>
        <v>0.39374999999999977</v>
      </c>
      <c r="Y50" s="48">
        <f t="shared" si="18"/>
        <v>0.43541666666666645</v>
      </c>
      <c r="Z50" s="48">
        <f t="shared" si="19"/>
        <v>0.48749999999999977</v>
      </c>
      <c r="AA50" s="48">
        <f t="shared" si="7"/>
        <v>0.5673611111111109</v>
      </c>
      <c r="AB50" s="48">
        <f t="shared" si="8"/>
        <v>0.6583333333333331</v>
      </c>
      <c r="AC50" s="48">
        <f t="shared" si="9"/>
        <v>0.7479166666666665</v>
      </c>
      <c r="AE50" s="64"/>
      <c r="AF50" s="64"/>
      <c r="AG50" s="64"/>
      <c r="AH50" s="64"/>
      <c r="AI50" s="64"/>
    </row>
    <row r="51" spans="1:35" s="44" customFormat="1" ht="10.5">
      <c r="A51" s="57" t="s">
        <v>260</v>
      </c>
      <c r="B51" s="58" t="s">
        <v>32</v>
      </c>
      <c r="C51" s="60">
        <f t="shared" si="0"/>
        <v>33</v>
      </c>
      <c r="D51" s="46">
        <v>1.1</v>
      </c>
      <c r="E51" s="59">
        <f t="shared" si="10"/>
        <v>52.230000000000004</v>
      </c>
      <c r="F51" s="48">
        <v>0.001388888888888889</v>
      </c>
      <c r="G51" s="48">
        <f t="shared" si="11"/>
        <v>0.06527777777777778</v>
      </c>
      <c r="H51" s="48">
        <f t="shared" si="12"/>
        <v>0.31527777777777755</v>
      </c>
      <c r="I51" s="48">
        <f t="shared" si="13"/>
        <v>0.39861111111111086</v>
      </c>
      <c r="J51" s="49">
        <f t="shared" si="2"/>
        <v>0.49236111111111086</v>
      </c>
      <c r="K51" s="49">
        <f t="shared" si="3"/>
        <v>0.572222222222222</v>
      </c>
      <c r="L51" s="49">
        <f t="shared" si="4"/>
        <v>0.6138888888888886</v>
      </c>
      <c r="M51" s="49">
        <f t="shared" si="5"/>
        <v>0.6590277777777775</v>
      </c>
      <c r="N51" s="49">
        <f t="shared" si="6"/>
        <v>0.7527777777777775</v>
      </c>
      <c r="O51" s="99"/>
      <c r="P51" s="57" t="s">
        <v>235</v>
      </c>
      <c r="Q51" s="58" t="s">
        <v>31</v>
      </c>
      <c r="R51" s="60">
        <f t="shared" si="1"/>
        <v>28</v>
      </c>
      <c r="S51" s="46">
        <v>1.4</v>
      </c>
      <c r="T51" s="59">
        <f t="shared" si="14"/>
        <v>51.86999999999999</v>
      </c>
      <c r="U51" s="48">
        <v>0.0020833333333333333</v>
      </c>
      <c r="V51" s="48">
        <f t="shared" si="15"/>
        <v>0.06249999999999999</v>
      </c>
      <c r="W51" s="48">
        <f t="shared" si="16"/>
        <v>0.3124999999999998</v>
      </c>
      <c r="X51" s="48">
        <f t="shared" si="17"/>
        <v>0.3958333333333331</v>
      </c>
      <c r="Y51" s="48">
        <f t="shared" si="18"/>
        <v>0.4374999999999998</v>
      </c>
      <c r="Z51" s="48">
        <f t="shared" si="19"/>
        <v>0.4895833333333331</v>
      </c>
      <c r="AA51" s="48">
        <f t="shared" si="7"/>
        <v>0.5694444444444442</v>
      </c>
      <c r="AB51" s="48">
        <f t="shared" si="8"/>
        <v>0.6604166666666664</v>
      </c>
      <c r="AC51" s="48">
        <f t="shared" si="9"/>
        <v>0.7499999999999998</v>
      </c>
      <c r="AE51" s="64"/>
      <c r="AF51" s="64"/>
      <c r="AG51" s="64"/>
      <c r="AH51" s="64"/>
      <c r="AI51" s="64"/>
    </row>
    <row r="52" spans="1:35" s="44" customFormat="1" ht="10.5">
      <c r="A52" s="57" t="s">
        <v>261</v>
      </c>
      <c r="B52" s="58" t="s">
        <v>81</v>
      </c>
      <c r="C52" s="60">
        <f t="shared" si="0"/>
        <v>15</v>
      </c>
      <c r="D52" s="46">
        <v>0.5</v>
      </c>
      <c r="E52" s="59">
        <f t="shared" si="10"/>
        <v>52.730000000000004</v>
      </c>
      <c r="F52" s="48">
        <v>0.001388888888888889</v>
      </c>
      <c r="G52" s="48">
        <f t="shared" si="11"/>
        <v>0.06666666666666667</v>
      </c>
      <c r="H52" s="48">
        <f t="shared" si="12"/>
        <v>0.31666666666666643</v>
      </c>
      <c r="I52" s="48">
        <f t="shared" si="13"/>
        <v>0.39999999999999974</v>
      </c>
      <c r="J52" s="49">
        <f t="shared" si="2"/>
        <v>0.49374999999999974</v>
      </c>
      <c r="K52" s="49">
        <f t="shared" si="3"/>
        <v>0.5736111111111108</v>
      </c>
      <c r="L52" s="49">
        <f t="shared" si="4"/>
        <v>0.6152777777777775</v>
      </c>
      <c r="M52" s="49">
        <f t="shared" si="5"/>
        <v>0.6604166666666664</v>
      </c>
      <c r="N52" s="49">
        <f t="shared" si="6"/>
        <v>0.7541666666666664</v>
      </c>
      <c r="O52" s="99"/>
      <c r="P52" s="98" t="s">
        <v>280</v>
      </c>
      <c r="Q52" s="58" t="s">
        <v>31</v>
      </c>
      <c r="R52" s="60">
        <f t="shared" si="1"/>
        <v>39</v>
      </c>
      <c r="S52" s="46">
        <v>1.3</v>
      </c>
      <c r="T52" s="59">
        <f t="shared" si="14"/>
        <v>53.16999999999999</v>
      </c>
      <c r="U52" s="48">
        <v>0.001388888888888889</v>
      </c>
      <c r="V52" s="48">
        <f t="shared" si="15"/>
        <v>0.06388888888888888</v>
      </c>
      <c r="W52" s="48">
        <f t="shared" si="16"/>
        <v>0.31388888888888866</v>
      </c>
      <c r="X52" s="48">
        <f t="shared" si="17"/>
        <v>0.397222222222222</v>
      </c>
      <c r="Y52" s="48">
        <f t="shared" si="18"/>
        <v>0.43888888888888866</v>
      </c>
      <c r="Z52" s="48">
        <f t="shared" si="19"/>
        <v>0.490972222222222</v>
      </c>
      <c r="AA52" s="48">
        <f t="shared" si="7"/>
        <v>0.5708333333333331</v>
      </c>
      <c r="AB52" s="48">
        <f t="shared" si="8"/>
        <v>0.6618055555555553</v>
      </c>
      <c r="AC52" s="48">
        <f t="shared" si="9"/>
        <v>0.7513888888888887</v>
      </c>
      <c r="AE52" s="64"/>
      <c r="AF52" s="64"/>
      <c r="AG52" s="64"/>
      <c r="AH52" s="64"/>
      <c r="AI52" s="64"/>
    </row>
    <row r="53" spans="1:35" s="44" customFormat="1" ht="10.5">
      <c r="A53" s="57" t="s">
        <v>262</v>
      </c>
      <c r="B53" s="58" t="s">
        <v>81</v>
      </c>
      <c r="C53" s="60">
        <f t="shared" si="0"/>
        <v>20.999999999999996</v>
      </c>
      <c r="D53" s="46">
        <v>1.4</v>
      </c>
      <c r="E53" s="59">
        <f t="shared" si="10"/>
        <v>54.13</v>
      </c>
      <c r="F53" s="48">
        <v>0.002777777777777778</v>
      </c>
      <c r="G53" s="48">
        <f t="shared" si="11"/>
        <v>0.06944444444444445</v>
      </c>
      <c r="H53" s="48">
        <f t="shared" si="12"/>
        <v>0.3194444444444442</v>
      </c>
      <c r="I53" s="48">
        <f t="shared" si="13"/>
        <v>0.4027777777777775</v>
      </c>
      <c r="J53" s="49">
        <f t="shared" si="2"/>
        <v>0.4965277777777775</v>
      </c>
      <c r="K53" s="49">
        <f t="shared" si="3"/>
        <v>0.5763888888888886</v>
      </c>
      <c r="L53" s="49">
        <f t="shared" si="4"/>
        <v>0.6180555555555552</v>
      </c>
      <c r="M53" s="49">
        <f t="shared" si="5"/>
        <v>0.6631944444444442</v>
      </c>
      <c r="N53" s="49">
        <f t="shared" si="6"/>
        <v>0.7569444444444442</v>
      </c>
      <c r="O53" s="99"/>
      <c r="P53" s="57" t="s">
        <v>304</v>
      </c>
      <c r="Q53" s="58" t="s">
        <v>263</v>
      </c>
      <c r="R53" s="60">
        <f t="shared" si="1"/>
        <v>24</v>
      </c>
      <c r="S53" s="46">
        <v>0.8</v>
      </c>
      <c r="T53" s="59">
        <f t="shared" si="14"/>
        <v>53.969999999999985</v>
      </c>
      <c r="U53" s="48">
        <v>0.001388888888888889</v>
      </c>
      <c r="V53" s="48">
        <f t="shared" si="15"/>
        <v>0.06527777777777777</v>
      </c>
      <c r="W53" s="48">
        <f t="shared" si="16"/>
        <v>0.31527777777777755</v>
      </c>
      <c r="X53" s="48">
        <f t="shared" si="17"/>
        <v>0.39861111111111086</v>
      </c>
      <c r="Y53" s="48">
        <f t="shared" si="18"/>
        <v>0.44027777777777755</v>
      </c>
      <c r="Z53" s="48">
        <f t="shared" si="19"/>
        <v>0.49236111111111086</v>
      </c>
      <c r="AA53" s="48">
        <f t="shared" si="7"/>
        <v>0.572222222222222</v>
      </c>
      <c r="AB53" s="48">
        <f t="shared" si="8"/>
        <v>0.6631944444444442</v>
      </c>
      <c r="AC53" s="48">
        <f t="shared" si="9"/>
        <v>0.7527777777777775</v>
      </c>
      <c r="AE53" s="64"/>
      <c r="AF53" s="64"/>
      <c r="AG53" s="64"/>
      <c r="AH53" s="64"/>
      <c r="AI53" s="64"/>
    </row>
    <row r="54" spans="1:35" s="44" customFormat="1" ht="10.5">
      <c r="A54" s="51"/>
      <c r="B54" s="52"/>
      <c r="C54" s="56"/>
      <c r="D54" s="47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1"/>
      <c r="P54" s="51"/>
      <c r="Q54" s="52"/>
      <c r="R54" s="56"/>
      <c r="S54" s="47"/>
      <c r="T54" s="54"/>
      <c r="U54" s="55"/>
      <c r="V54" s="55"/>
      <c r="W54" s="55"/>
      <c r="X54" s="55"/>
      <c r="Y54" s="55"/>
      <c r="Z54" s="55"/>
      <c r="AA54" s="55"/>
      <c r="AB54" s="55"/>
      <c r="AC54" s="55"/>
      <c r="AE54" s="64"/>
      <c r="AF54" s="64"/>
      <c r="AG54" s="64"/>
      <c r="AH54" s="64"/>
      <c r="AI54" s="64"/>
    </row>
    <row r="55" spans="1:30" s="64" customFormat="1" ht="10.5">
      <c r="A55" s="44" t="s">
        <v>34</v>
      </c>
      <c r="B55" s="63"/>
      <c r="C55" s="6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44"/>
    </row>
    <row r="56" spans="1:30" s="64" customFormat="1" ht="10.5">
      <c r="A56" s="44"/>
      <c r="B56" s="63"/>
      <c r="C56" s="6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0" s="64" customFormat="1" ht="10.5">
      <c r="A57" s="44" t="s">
        <v>0</v>
      </c>
      <c r="B57" s="63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1:35" s="44" customFormat="1" ht="10.5">
      <c r="A58" s="44" t="s">
        <v>90</v>
      </c>
      <c r="B58" s="63"/>
      <c r="C58" s="63"/>
      <c r="AE58" s="64"/>
      <c r="AF58" s="64"/>
      <c r="AG58" s="64"/>
      <c r="AH58" s="64"/>
      <c r="AI58" s="64"/>
    </row>
    <row r="59" spans="1:35" s="44" customFormat="1" ht="10.5">
      <c r="A59" s="65" t="s">
        <v>171</v>
      </c>
      <c r="B59" s="63"/>
      <c r="C59" s="63"/>
      <c r="AE59" s="64"/>
      <c r="AF59" s="64"/>
      <c r="AG59" s="64"/>
      <c r="AH59" s="64"/>
      <c r="AI59" s="64"/>
    </row>
    <row r="60" spans="1:35" s="44" customFormat="1" ht="10.5">
      <c r="A60" s="44" t="s">
        <v>6</v>
      </c>
      <c r="B60" s="63"/>
      <c r="C60" s="63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E60" s="64"/>
      <c r="AF60" s="64"/>
      <c r="AG60" s="64"/>
      <c r="AH60" s="64"/>
      <c r="AI60" s="64"/>
    </row>
    <row r="61" spans="1:35" s="44" customFormat="1" ht="10.5">
      <c r="A61" s="44" t="s">
        <v>36</v>
      </c>
      <c r="B61" s="63"/>
      <c r="C61" s="63"/>
      <c r="O61" s="51"/>
      <c r="P61" s="51"/>
      <c r="Q61" s="52"/>
      <c r="R61" s="53"/>
      <c r="S61" s="47"/>
      <c r="T61" s="54"/>
      <c r="U61" s="55"/>
      <c r="V61" s="55"/>
      <c r="W61" s="55"/>
      <c r="X61" s="55"/>
      <c r="Y61" s="55"/>
      <c r="Z61" s="55"/>
      <c r="AA61" s="55"/>
      <c r="AB61" s="55"/>
      <c r="AC61" s="55"/>
      <c r="AE61" s="64"/>
      <c r="AF61" s="64"/>
      <c r="AG61" s="64"/>
      <c r="AH61" s="64"/>
      <c r="AI61" s="64"/>
    </row>
    <row r="62" spans="2:35" s="44" customFormat="1" ht="10.5">
      <c r="B62" s="63"/>
      <c r="C62" s="63"/>
      <c r="E62" s="66"/>
      <c r="F62" s="66"/>
      <c r="O62" s="51"/>
      <c r="P62" s="51"/>
      <c r="Q62" s="52"/>
      <c r="R62" s="56"/>
      <c r="S62" s="47"/>
      <c r="T62" s="54"/>
      <c r="U62" s="55"/>
      <c r="V62" s="55"/>
      <c r="W62" s="55"/>
      <c r="X62" s="55"/>
      <c r="Y62" s="55"/>
      <c r="Z62" s="55"/>
      <c r="AA62" s="55"/>
      <c r="AB62" s="55"/>
      <c r="AC62" s="55"/>
      <c r="AE62" s="64"/>
      <c r="AF62" s="64"/>
      <c r="AG62" s="64"/>
      <c r="AH62" s="64"/>
      <c r="AI62" s="64"/>
    </row>
    <row r="63" spans="1:35" s="44" customFormat="1" ht="10.5">
      <c r="A63" s="44" t="s">
        <v>302</v>
      </c>
      <c r="B63" s="63"/>
      <c r="C63" s="63"/>
      <c r="E63" s="66"/>
      <c r="F63" s="66"/>
      <c r="O63" s="51"/>
      <c r="P63" s="51"/>
      <c r="Q63" s="52"/>
      <c r="R63" s="56"/>
      <c r="S63" s="47"/>
      <c r="T63" s="54"/>
      <c r="U63" s="55"/>
      <c r="V63" s="55"/>
      <c r="W63" s="55"/>
      <c r="X63" s="55"/>
      <c r="Y63" s="55"/>
      <c r="Z63" s="55"/>
      <c r="AA63" s="55"/>
      <c r="AB63" s="55"/>
      <c r="AC63" s="55"/>
      <c r="AE63" s="64"/>
      <c r="AF63" s="64"/>
      <c r="AG63" s="64"/>
      <c r="AH63" s="64"/>
      <c r="AI63" s="64"/>
    </row>
    <row r="64" spans="1:30" s="64" customFormat="1" ht="10.5">
      <c r="A64" s="44" t="s">
        <v>265</v>
      </c>
      <c r="B64" s="63"/>
      <c r="C64" s="6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51"/>
      <c r="P64" s="51"/>
      <c r="Q64" s="52"/>
      <c r="R64" s="56"/>
      <c r="S64" s="47"/>
      <c r="T64" s="54"/>
      <c r="U64" s="55"/>
      <c r="V64" s="55"/>
      <c r="W64" s="55"/>
      <c r="X64" s="55"/>
      <c r="Y64" s="55"/>
      <c r="Z64" s="55"/>
      <c r="AA64" s="55"/>
      <c r="AB64" s="55"/>
      <c r="AC64" s="55"/>
      <c r="AD64" s="44"/>
    </row>
    <row r="65" spans="1:30" s="64" customFormat="1" ht="10.5">
      <c r="A65" s="44"/>
      <c r="B65" s="63"/>
      <c r="C65" s="6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51"/>
      <c r="P65" s="51"/>
      <c r="Q65" s="52"/>
      <c r="R65" s="56"/>
      <c r="S65" s="47"/>
      <c r="T65" s="54"/>
      <c r="U65" s="55"/>
      <c r="V65" s="55"/>
      <c r="W65" s="55"/>
      <c r="X65" s="55"/>
      <c r="Y65" s="55"/>
      <c r="Z65" s="55"/>
      <c r="AA65" s="55"/>
      <c r="AB65" s="55"/>
      <c r="AC65" s="55"/>
      <c r="AD65" s="44"/>
    </row>
  </sheetData>
  <sheetProtection/>
  <mergeCells count="13">
    <mergeCell ref="V7:V9"/>
    <mergeCell ref="G7:G9"/>
    <mergeCell ref="Q7:Q9"/>
    <mergeCell ref="R7:R9"/>
    <mergeCell ref="S7:S9"/>
    <mergeCell ref="T7:T9"/>
    <mergeCell ref="U7:U9"/>
    <mergeCell ref="D4:E4"/>
    <mergeCell ref="B7:B9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Ankieter</dc:creator>
  <cp:keywords/>
  <dc:description/>
  <cp:lastModifiedBy>Piotr Pałys</cp:lastModifiedBy>
  <cp:lastPrinted>2022-07-17T13:29:50Z</cp:lastPrinted>
  <dcterms:created xsi:type="dcterms:W3CDTF">2008-12-02T09:24:46Z</dcterms:created>
  <dcterms:modified xsi:type="dcterms:W3CDTF">2023-03-09T08:16:04Z</dcterms:modified>
  <cp:category/>
  <cp:version/>
  <cp:contentType/>
  <cp:contentStatus/>
</cp:coreProperties>
</file>